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  <sheet name="Matrix Winstniveaus" sheetId="2" state="visible" r:id="rId4"/>
    <sheet name="40k vs 50k" sheetId="3" state="visible" r:id="rId5"/>
    <sheet name="Risico-analys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<sst xmlns="http://schemas.openxmlformats.org/spreadsheetml/2006/main" count="111" uniqueCount="95">
  <si>
    <t xml:space="preserve">BEZOLDIGING VS. RESERVERING — BREAK-EVEN CALCULATOR</t>
  </si>
  <si>
    <t xml:space="preserve">Fisc@West BV · Art. 215 WIB 1992</t>
  </si>
  <si>
    <t xml:space="preserve">INVOER</t>
  </si>
  <si>
    <t xml:space="preserve">Winst vóór bezoldiging:</t>
  </si>
  <si>
    <t xml:space="preserve">← Pas dit bedrag aan</t>
  </si>
  <si>
    <t xml:space="preserve">GEHANTEERDE TARIEVEN</t>
  </si>
  <si>
    <t xml:space="preserve">Parameter</t>
  </si>
  <si>
    <t xml:space="preserve">Waarde</t>
  </si>
  <si>
    <t xml:space="preserve">VenB verlaagd</t>
  </si>
  <si>
    <t xml:space="preserve">18%</t>
  </si>
  <si>
    <t xml:space="preserve">VenB normaal</t>
  </si>
  <si>
    <t xml:space="preserve">25%</t>
  </si>
  <si>
    <t xml:space="preserve">Liquidatieheffing</t>
  </si>
  <si>
    <t xml:space="preserve">20%</t>
  </si>
  <si>
    <t xml:space="preserve">Totaal verlaagd (incl. liquidatie)</t>
  </si>
  <si>
    <t xml:space="preserve">34,4%</t>
  </si>
  <si>
    <t xml:space="preserve">Totaal normaal (incl. liquidatie)</t>
  </si>
  <si>
    <t xml:space="preserve">38,5%</t>
  </si>
  <si>
    <t xml:space="preserve">VERGELIJKING: LOONT €50.000 BEZOLDIGING?</t>
  </si>
  <si>
    <t xml:space="preserve">Scenario</t>
  </si>
  <si>
    <t xml:space="preserve">Loon</t>
  </si>
  <si>
    <t xml:space="preserve">Privélast</t>
  </si>
  <si>
    <t xml:space="preserve">Restwinst</t>
  </si>
  <si>
    <t xml:space="preserve">Tarief</t>
  </si>
  <si>
    <t xml:space="preserve">VenB + Liq.</t>
  </si>
  <si>
    <t xml:space="preserve">TOTAAL</t>
  </si>
  <si>
    <t xml:space="preserve">Verschil</t>
  </si>
  <si>
    <t xml:space="preserve">€20.000 loon</t>
  </si>
  <si>
    <t xml:space="preserve">€25.000 loon</t>
  </si>
  <si>
    <t xml:space="preserve">€30.000 loon</t>
  </si>
  <si>
    <t xml:space="preserve">€35.000 loon</t>
  </si>
  <si>
    <t xml:space="preserve">€40.000 loon</t>
  </si>
  <si>
    <t xml:space="preserve">€45.000 loon</t>
  </si>
  <si>
    <t xml:space="preserve">€50.000 loon</t>
  </si>
  <si>
    <t xml:space="preserve">CONCLUSIE</t>
  </si>
  <si>
    <t xml:space="preserve">Optimale bezoldiging:</t>
  </si>
  <si>
    <t xml:space="preserve">Minimale totale kost:</t>
  </si>
  <si>
    <t xml:space="preserve">Netto in pocket:</t>
  </si>
  <si>
    <t xml:space="preserve">⚠️ LET OP: Dit is de pure wiskundige vergelijking. Het herkwalificatierisico is niet inbegrepen — zie tabblad 'Risico-analyse'.</t>
  </si>
  <si>
    <t xml:space="preserve">Fisc@West BV · ITAA 10.358.384 · Art. 215 WIB 1992 · Status: analyse – definitieve Arizona-wettekst afwachten</t>
  </si>
  <si>
    <t xml:space="preserve">TOTALE FISCALE KOST PER COMBINATIE</t>
  </si>
  <si>
    <t xml:space="preserve">Groen = optimum | Rood = duurste optie</t>
  </si>
  <si>
    <t xml:space="preserve">Winst</t>
  </si>
  <si>
    <t xml:space="preserve">€20k</t>
  </si>
  <si>
    <t xml:space="preserve">€25k</t>
  </si>
  <si>
    <t xml:space="preserve">€30k</t>
  </si>
  <si>
    <t xml:space="preserve">€35k</t>
  </si>
  <si>
    <t xml:space="preserve">€40k</t>
  </si>
  <si>
    <t xml:space="preserve">€45k</t>
  </si>
  <si>
    <t xml:space="preserve">€50k</t>
  </si>
  <si>
    <t xml:space="preserve">OPTIMUM</t>
  </si>
  <si>
    <t xml:space="preserve">Min. Kost</t>
  </si>
  <si>
    <t xml:space="preserve">KERNVRAAG: LOONT €50K IN PLAATS VAN €40K?</t>
  </si>
  <si>
    <t xml:space="preserve">Break-even bij ± €93.000 winst vóór bezoldiging</t>
  </si>
  <si>
    <t xml:space="preserve">Kost €40k</t>
  </si>
  <si>
    <t xml:space="preserve">Kost €50k</t>
  </si>
  <si>
    <t xml:space="preserve">Conclusie</t>
  </si>
  <si>
    <t xml:space="preserve">€40k BETER</t>
  </si>
  <si>
    <t xml:space="preserve">€50k BETER</t>
  </si>
  <si>
    <t xml:space="preserve">HERKWALIFICATIERISICO — HET VERLAAGD TARIEF ALS KANSSPEL</t>
  </si>
  <si>
    <t xml:space="preserve">⚠️ WAARSCHUWING: Het verlaagd tarief kan retroactief wegvallen na een fiscale controle</t>
  </si>
  <si>
    <t xml:space="preserve">TYPISCHE HERKWALIFICATIES BIJ CONTROLE</t>
  </si>
  <si>
    <t xml:space="preserve">Type correctie</t>
  </si>
  <si>
    <t xml:space="preserve">Typisch bedrag</t>
  </si>
  <si>
    <t xml:space="preserve">GSM/tablet partner of kinderen</t>
  </si>
  <si>
    <t xml:space="preserve">€500 – €1.500</t>
  </si>
  <si>
    <t xml:space="preserve">Onderschatting VAA woning of wagen</t>
  </si>
  <si>
    <t xml:space="preserve">€2.000 – €8.000</t>
  </si>
  <si>
    <t xml:space="preserve">Overschatting professioneel aandeel</t>
  </si>
  <si>
    <t xml:space="preserve">€1.500 – €5.000</t>
  </si>
  <si>
    <t xml:space="preserve">Overdreven forfaitaire vergoedingen</t>
  </si>
  <si>
    <t xml:space="preserve">€2.000 – €6.000</t>
  </si>
  <si>
    <t xml:space="preserve">R/C-correcties (verkapte bezoldiging)</t>
  </si>
  <si>
    <t xml:space="preserve">€5.000 – €20.000</t>
  </si>
  <si>
    <t xml:space="preserve">CASCADE-EFFECT BIJ HERKWALIFICATIE</t>
  </si>
  <si>
    <t xml:space="preserve">1. Onkost €4.500 → geherkwalificeerd als VAA</t>
  </si>
  <si>
    <t xml:space="preserve">2. VAA stijgt van 17% naar 26%</t>
  </si>
  <si>
    <t xml:space="preserve">3. 20%-grens overschreden → RETROACTIEF verlies verlaagd tarief</t>
  </si>
  <si>
    <t xml:space="preserve">4. Bijkomende VenB: €100.000 × 5% = €5.000</t>
  </si>
  <si>
    <t xml:space="preserve">5. + Bijkomende PB: ± €2.000</t>
  </si>
  <si>
    <t xml:space="preserve">6. + Belastingverhoging + nalatigheidsinteresten</t>
  </si>
  <si>
    <t xml:space="preserve">TOTALE SCHADE: €7.500 – €12.500+</t>
  </si>
  <si>
    <t xml:space="preserve">STRATEGIE</t>
  </si>
  <si>
    <t xml:space="preserve">Strategie</t>
  </si>
  <si>
    <t xml:space="preserve">VAA-plafond</t>
  </si>
  <si>
    <t xml:space="preserve">Risico</t>
  </si>
  <si>
    <t xml:space="preserve">Op de grens</t>
  </si>
  <si>
    <t xml:space="preserve">Max 20%</t>
  </si>
  <si>
    <t xml:space="preserve">⚠️ Hoog</t>
  </si>
  <si>
    <t xml:space="preserve">Veiligheidsmarge</t>
  </si>
  <si>
    <t xml:space="preserve">Max 15%</t>
  </si>
  <si>
    <t xml:space="preserve">⚠️ Gemiddeld</t>
  </si>
  <si>
    <t xml:space="preserve">Conservatief</t>
  </si>
  <si>
    <t xml:space="preserve">Max 10%</t>
  </si>
  <si>
    <t xml:space="preserve">✓ Laag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</si>
</sst>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&quot;€ &quot;#,##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365D"/>
      <name val="Cambria"/>
      <family val="0"/>
      <charset val="1"/>
    </font>
    <font>
      <i val="true"/>
      <sz val="10"/>
      <color rgb="FF666666"/>
      <name val="Cambria"/>
      <family val="0"/>
      <charset val="1"/>
    </font>
    <font>
      <b val="true"/>
      <sz val="12"/>
      <color rgb="FF1A365D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2"/>
      <name val="Cambria"/>
      <family val="0"/>
      <charset val="1"/>
    </font>
    <font>
      <i val="true"/>
      <sz val="10"/>
      <color rgb="FF888888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2"/>
      <color rgb="FF276749"/>
      <name val="Cambria"/>
      <family val="0"/>
      <charset val="1"/>
    </font>
    <font>
      <b val="true"/>
      <sz val="11"/>
      <color rgb="FF276749"/>
      <name val="Cambria"/>
      <family val="0"/>
      <charset val="1"/>
    </font>
    <font>
      <i val="true"/>
      <sz val="11"/>
      <color rgb="FFC05621"/>
      <name val="Cambria"/>
      <family val="0"/>
      <charset val="1"/>
    </font>
    <font>
      <i val="true"/>
      <sz val="9"/>
      <color rgb="FF888888"/>
      <name val="Cambria"/>
      <family val="0"/>
      <charset val="1"/>
    </font>
    <font>
      <i val="true"/>
      <sz val="11"/>
      <color rgb="FF666666"/>
      <name val="Cambria"/>
      <family val="0"/>
      <charset val="1"/>
    </font>
    <font>
      <b val="true"/>
      <sz val="12"/>
      <color rgb="FFC05621"/>
      <name val="Cambria"/>
      <family val="0"/>
      <charset val="1"/>
    </font>
    <font>
      <b val="true"/>
      <sz val="11"/>
      <color rgb="FFC53030"/>
      <name val="Cambria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BEB"/>
        <bgColor rgb="FFFFF5F5"/>
      </patternFill>
    </fill>
    <fill>
      <patternFill patternType="solid">
        <fgColor rgb="FFF7FAFC"/>
        <bgColor rgb="FFFFFFFF"/>
      </patternFill>
    </fill>
    <fill>
      <patternFill patternType="solid">
        <fgColor rgb="FF1A365D"/>
        <bgColor rgb="FF333333"/>
      </patternFill>
    </fill>
    <fill>
      <patternFill patternType="solid">
        <fgColor rgb="FFC6EFCE"/>
        <bgColor rgb="FFE2E8F0"/>
      </patternFill>
    </fill>
    <fill>
      <patternFill patternType="solid">
        <fgColor rgb="FFC05621"/>
        <bgColor rgb="FFC53030"/>
      </patternFill>
    </fill>
    <fill>
      <patternFill patternType="solid">
        <fgColor rgb="FFFFC7CE"/>
        <bgColor rgb="FFE2E8F0"/>
      </patternFill>
    </fill>
    <fill>
      <patternFill patternType="solid">
        <fgColor rgb="FFFFF5F5"/>
        <bgColor rgb="FFFFFB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76749"/>
      <rgbColor rgb="FFC0C0C0"/>
      <rgbColor rgb="FF888888"/>
      <rgbColor rgb="FF9999FF"/>
      <rgbColor rgb="FF993366"/>
      <rgbColor rgb="FFFFFBEB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AFC"/>
      <rgbColor rgb="FFC6EFCE"/>
      <rgbColor rgb="FFFFF5F5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C05621"/>
      <rgbColor rgb="FF666666"/>
      <rgbColor rgb="FF969696"/>
      <rgbColor rgb="FF1A365D"/>
      <rgbColor rgb="FF339966"/>
      <rgbColor rgb="FF003300"/>
      <rgbColor rgb="FF333300"/>
      <rgbColor rgb="FFC5303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4"/>
    <col collapsed="false" customWidth="true" hidden="false" outlineLevel="0" max="4" min="3" style="0" width="12"/>
    <col collapsed="false" customWidth="true" hidden="false" outlineLevel="0" max="5" min="5" style="0" width="10"/>
    <col collapsed="false" customWidth="true" hidden="false" outlineLevel="0" max="7" min="6" style="0" width="14"/>
    <col collapsed="false" customWidth="true" hidden="false" outlineLevel="0" max="8" min="8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5" hidden="false" customHeight="false" outlineLevel="0" collapsed="false">
      <c r="A4" s="3" t="s">
        <v>2</v>
      </c>
    </row>
    <row r="5" customFormat="false" ht="15" hidden="false" customHeight="false" outlineLevel="0" collapsed="false">
      <c r="A5" s="4" t="s">
        <v>3</v>
      </c>
      <c r="B5" s="5" t="n">
        <v>140000</v>
      </c>
      <c r="C5" s="6" t="s">
        <v>4</v>
      </c>
    </row>
    <row r="7" customFormat="false" ht="15" hidden="false" customHeight="false" outlineLevel="0" collapsed="false">
      <c r="A7" s="3" t="s">
        <v>5</v>
      </c>
    </row>
    <row r="8" customFormat="false" ht="15" hidden="false" customHeight="false" outlineLevel="0" collapsed="false">
      <c r="A8" s="7" t="s">
        <v>6</v>
      </c>
      <c r="B8" s="7" t="s">
        <v>7</v>
      </c>
    </row>
    <row r="9" customFormat="false" ht="15" hidden="false" customHeight="false" outlineLevel="0" collapsed="false">
      <c r="A9" s="8" t="s">
        <v>8</v>
      </c>
      <c r="B9" s="8" t="s">
        <v>9</v>
      </c>
    </row>
    <row r="10" customFormat="false" ht="15" hidden="false" customHeight="false" outlineLevel="0" collapsed="false">
      <c r="A10" s="8" t="s">
        <v>10</v>
      </c>
      <c r="B10" s="8" t="s">
        <v>11</v>
      </c>
    </row>
    <row r="11" customFormat="false" ht="15" hidden="false" customHeight="false" outlineLevel="0" collapsed="false">
      <c r="A11" s="8" t="s">
        <v>12</v>
      </c>
      <c r="B11" s="8" t="s">
        <v>13</v>
      </c>
    </row>
    <row r="12" customFormat="false" ht="15" hidden="false" customHeight="false" outlineLevel="0" collapsed="false">
      <c r="A12" s="8" t="s">
        <v>14</v>
      </c>
      <c r="B12" s="8" t="s">
        <v>15</v>
      </c>
    </row>
    <row r="13" customFormat="false" ht="15" hidden="false" customHeight="false" outlineLevel="0" collapsed="false">
      <c r="A13" s="8" t="s">
        <v>16</v>
      </c>
      <c r="B13" s="8" t="s">
        <v>17</v>
      </c>
    </row>
    <row r="16" customFormat="false" ht="15" hidden="false" customHeight="false" outlineLevel="0" collapsed="false">
      <c r="A16" s="3" t="s">
        <v>18</v>
      </c>
    </row>
    <row r="17" customFormat="false" ht="24.75" hidden="false" customHeight="true" outlineLevel="0" collapsed="false">
      <c r="A17" s="9" t="s">
        <v>19</v>
      </c>
      <c r="B17" s="9" t="s">
        <v>20</v>
      </c>
      <c r="C17" s="9" t="s">
        <v>21</v>
      </c>
      <c r="D17" s="9" t="s">
        <v>22</v>
      </c>
      <c r="E17" s="9" t="s">
        <v>23</v>
      </c>
      <c r="F17" s="9" t="s">
        <v>24</v>
      </c>
      <c r="G17" s="9" t="s">
        <v>25</v>
      </c>
      <c r="H17" s="9" t="s">
        <v>26</v>
      </c>
    </row>
    <row r="18" customFormat="false" ht="15" hidden="false" customHeight="false" outlineLevel="0" collapsed="false">
      <c r="A18" s="8" t="s">
        <v>27</v>
      </c>
      <c r="B18" s="10" t="n">
        <v>20000</v>
      </c>
      <c r="C18" s="10" t="n">
        <v>4965.24</v>
      </c>
      <c r="D18" s="10" t="n">
        <f aca="false">$B$5-B18</f>
        <v>120000</v>
      </c>
      <c r="E18" s="11" t="str">
        <f aca="false">IF(OR(B18&gt;=50000,B18&gt;=D18),"LAAG","HOOG")</f>
        <v>HOOG</v>
      </c>
      <c r="F18" s="10" t="n">
        <f aca="false">D18*IF(E18="LAAG",0.344,0.385)</f>
        <v>46200</v>
      </c>
      <c r="G18" s="12" t="n">
        <f aca="false">C18+F18</f>
        <v>51165.24</v>
      </c>
      <c r="H18" s="10" t="n">
        <f aca="false">G18-MIN($G$18:$G$24)</f>
        <v>0</v>
      </c>
    </row>
    <row r="19" customFormat="false" ht="15" hidden="false" customHeight="false" outlineLevel="0" collapsed="false">
      <c r="A19" s="8" t="s">
        <v>28</v>
      </c>
      <c r="B19" s="10" t="n">
        <v>25000</v>
      </c>
      <c r="C19" s="10" t="n">
        <v>7363.06</v>
      </c>
      <c r="D19" s="10" t="n">
        <f aca="false">$B$5-B19</f>
        <v>115000</v>
      </c>
      <c r="E19" s="11" t="str">
        <f aca="false">IF(OR(B19&gt;=50000,B19&gt;=D19),"LAAG","HOOG")</f>
        <v>HOOG</v>
      </c>
      <c r="F19" s="10" t="n">
        <f aca="false">D19*IF(E19="LAAG",0.344,0.385)</f>
        <v>44275</v>
      </c>
      <c r="G19" s="12" t="n">
        <f aca="false">C19+F19</f>
        <v>51638.06</v>
      </c>
      <c r="H19" s="10" t="n">
        <f aca="false">G19-MIN($G$18:$G$24)</f>
        <v>472.82</v>
      </c>
    </row>
    <row r="20" customFormat="false" ht="15" hidden="false" customHeight="false" outlineLevel="0" collapsed="false">
      <c r="A20" s="8" t="s">
        <v>29</v>
      </c>
      <c r="B20" s="10" t="n">
        <v>30000</v>
      </c>
      <c r="C20" s="10" t="n">
        <v>9948.38</v>
      </c>
      <c r="D20" s="10" t="n">
        <f aca="false">$B$5-B20</f>
        <v>110000</v>
      </c>
      <c r="E20" s="11" t="str">
        <f aca="false">IF(OR(B20&gt;=50000,B20&gt;=D20),"LAAG","HOOG")</f>
        <v>HOOG</v>
      </c>
      <c r="F20" s="10" t="n">
        <f aca="false">D20*IF(E20="LAAG",0.344,0.385)</f>
        <v>42350</v>
      </c>
      <c r="G20" s="12" t="n">
        <f aca="false">C20+F20</f>
        <v>52298.38</v>
      </c>
      <c r="H20" s="10" t="n">
        <f aca="false">G20-MIN($G$18:$G$24)</f>
        <v>1133.14</v>
      </c>
    </row>
    <row r="21" customFormat="false" ht="15" hidden="false" customHeight="false" outlineLevel="0" collapsed="false">
      <c r="A21" s="8" t="s">
        <v>30</v>
      </c>
      <c r="B21" s="10" t="n">
        <v>35000</v>
      </c>
      <c r="C21" s="10" t="n">
        <v>12533.7</v>
      </c>
      <c r="D21" s="10" t="n">
        <f aca="false">$B$5-B21</f>
        <v>105000</v>
      </c>
      <c r="E21" s="11" t="str">
        <f aca="false">IF(OR(B21&gt;=50000,B21&gt;=D21),"LAAG","HOOG")</f>
        <v>HOOG</v>
      </c>
      <c r="F21" s="10" t="n">
        <f aca="false">D21*IF(E21="LAAG",0.344,0.385)</f>
        <v>40425</v>
      </c>
      <c r="G21" s="12" t="n">
        <f aca="false">C21+F21</f>
        <v>52958.7</v>
      </c>
      <c r="H21" s="10" t="n">
        <f aca="false">G21-MIN($G$18:$G$24)</f>
        <v>1793.46</v>
      </c>
    </row>
    <row r="22" customFormat="false" ht="15" hidden="false" customHeight="false" outlineLevel="0" collapsed="false">
      <c r="A22" s="8" t="s">
        <v>31</v>
      </c>
      <c r="B22" s="10" t="n">
        <v>40000</v>
      </c>
      <c r="C22" s="10" t="n">
        <v>15298.91</v>
      </c>
      <c r="D22" s="10" t="n">
        <f aca="false">$B$5-B22</f>
        <v>100000</v>
      </c>
      <c r="E22" s="11" t="str">
        <f aca="false">IF(OR(B22&gt;=50000,B22&gt;=D22),"LAAG","HOOG")</f>
        <v>HOOG</v>
      </c>
      <c r="F22" s="10" t="n">
        <f aca="false">D22*IF(E22="LAAG",0.344,0.385)</f>
        <v>38500</v>
      </c>
      <c r="G22" s="12" t="n">
        <f aca="false">C22+F22</f>
        <v>53798.91</v>
      </c>
      <c r="H22" s="10" t="n">
        <f aca="false">G22-MIN($G$18:$G$24)</f>
        <v>2633.67000000001</v>
      </c>
    </row>
    <row r="23" customFormat="false" ht="15" hidden="false" customHeight="false" outlineLevel="0" collapsed="false">
      <c r="A23" s="8" t="s">
        <v>32</v>
      </c>
      <c r="B23" s="10" t="n">
        <v>45000</v>
      </c>
      <c r="C23" s="10" t="n">
        <v>18100.22</v>
      </c>
      <c r="D23" s="10" t="n">
        <f aca="false">$B$5-B23</f>
        <v>95000</v>
      </c>
      <c r="E23" s="11" t="str">
        <f aca="false">IF(OR(B23&gt;=50000,B23&gt;=D23),"LAAG","HOOG")</f>
        <v>HOOG</v>
      </c>
      <c r="F23" s="10" t="n">
        <f aca="false">D23*IF(E23="LAAG",0.344,0.385)</f>
        <v>36575</v>
      </c>
      <c r="G23" s="12" t="n">
        <f aca="false">C23+F23</f>
        <v>54675.22</v>
      </c>
      <c r="H23" s="10" t="n">
        <f aca="false">G23-MIN($G$18:$G$24)</f>
        <v>3509.98</v>
      </c>
    </row>
    <row r="24" customFormat="false" ht="15" hidden="false" customHeight="false" outlineLevel="0" collapsed="false">
      <c r="A24" s="8" t="s">
        <v>33</v>
      </c>
      <c r="B24" s="10" t="n">
        <v>50000</v>
      </c>
      <c r="C24" s="10" t="n">
        <v>20901.55</v>
      </c>
      <c r="D24" s="10" t="n">
        <f aca="false">$B$5-B24</f>
        <v>90000</v>
      </c>
      <c r="E24" s="11" t="str">
        <f aca="false">IF(OR(B24&gt;=50000,B24&gt;=D24),"LAAG","HOOG")</f>
        <v>LAAG</v>
      </c>
      <c r="F24" s="10" t="n">
        <f aca="false">D24*IF(E24="LAAG",0.344,0.385)</f>
        <v>30960</v>
      </c>
      <c r="G24" s="12" t="n">
        <f aca="false">C24+F24</f>
        <v>51861.55</v>
      </c>
      <c r="H24" s="10" t="n">
        <f aca="false">G24-MIN($G$18:$G$24)</f>
        <v>696.309999999998</v>
      </c>
    </row>
    <row r="27" customFormat="false" ht="15" hidden="false" customHeight="false" outlineLevel="0" collapsed="false">
      <c r="A27" s="3" t="s">
        <v>34</v>
      </c>
    </row>
    <row r="28" customFormat="false" ht="15" hidden="false" customHeight="false" outlineLevel="0" collapsed="false">
      <c r="A28" s="4" t="s">
        <v>35</v>
      </c>
      <c r="B28" s="13" t="n">
        <f aca="false">INDEX(B18:B24,MATCH(MIN(G18:G24),G18:G24,0))</f>
        <v>20000</v>
      </c>
    </row>
    <row r="29" customFormat="false" ht="15" hidden="false" customHeight="false" outlineLevel="0" collapsed="false">
      <c r="A29" s="0" t="s">
        <v>36</v>
      </c>
      <c r="B29" s="14" t="n">
        <f aca="false">MIN(G18:G24)</f>
        <v>51165.24</v>
      </c>
    </row>
    <row r="30" customFormat="false" ht="15" hidden="false" customHeight="false" outlineLevel="0" collapsed="false">
      <c r="A30" s="0" t="s">
        <v>37</v>
      </c>
      <c r="B30" s="14" t="n">
        <f aca="false">$B$5-MIN(G18:G24)</f>
        <v>88834.76</v>
      </c>
    </row>
    <row r="32" customFormat="false" ht="15" hidden="false" customHeight="false" outlineLevel="0" collapsed="false">
      <c r="A32" s="15" t="s">
        <v>38</v>
      </c>
      <c r="B32" s="15"/>
      <c r="C32" s="15"/>
      <c r="D32" s="15"/>
      <c r="E32" s="15"/>
      <c r="F32" s="15"/>
      <c r="G32" s="15"/>
      <c r="H32" s="15"/>
    </row>
    <row r="35" customFormat="false" ht="15" hidden="false" customHeight="false" outlineLevel="0" collapsed="false">
      <c r="A35" s="16" t="s">
        <v>39</v>
      </c>
      <c r="B35" s="16"/>
      <c r="C35" s="16"/>
      <c r="D35" s="16"/>
      <c r="E35" s="16"/>
      <c r="F35" s="16"/>
      <c r="G35" s="16"/>
      <c r="H35" s="16"/>
    </row>
  </sheetData>
  <mergeCells count="4">
    <mergeCell ref="A1:H1"/>
    <mergeCell ref="A2:H2"/>
    <mergeCell ref="A32:H32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10" min="2" style="0" width="11"/>
  </cols>
  <sheetData>
    <row r="1" customFormat="false" ht="30" hidden="false" customHeight="true" outlineLevel="0" collapsed="false">
      <c r="A1" s="17" t="s">
        <v>40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3" customFormat="false" ht="15" hidden="false" customHeight="false" outlineLevel="0" collapsed="false">
      <c r="A3" s="18" t="s">
        <v>41</v>
      </c>
    </row>
    <row r="5" customFormat="false" ht="15" hidden="false" customHeight="false" outlineLevel="0" collapsed="false">
      <c r="A5" s="19" t="s">
        <v>42</v>
      </c>
      <c r="B5" s="20" t="s">
        <v>43</v>
      </c>
      <c r="C5" s="20" t="s">
        <v>44</v>
      </c>
      <c r="D5" s="20" t="s">
        <v>45</v>
      </c>
      <c r="E5" s="20" t="s">
        <v>46</v>
      </c>
      <c r="F5" s="20" t="s">
        <v>47</v>
      </c>
      <c r="G5" s="20" t="s">
        <v>48</v>
      </c>
      <c r="H5" s="20" t="s">
        <v>49</v>
      </c>
      <c r="I5" s="21" t="s">
        <v>50</v>
      </c>
      <c r="J5" s="21" t="s">
        <v>51</v>
      </c>
    </row>
    <row r="6" customFormat="false" ht="15" hidden="false" customHeight="false" outlineLevel="0" collapsed="false">
      <c r="A6" s="22" t="n">
        <v>50000</v>
      </c>
      <c r="B6" s="10" t="n">
        <v>16515.24</v>
      </c>
      <c r="C6" s="23" t="n">
        <v>15963.06</v>
      </c>
      <c r="D6" s="10" t="n">
        <v>16828.38</v>
      </c>
      <c r="E6" s="10" t="n">
        <v>17693.7</v>
      </c>
      <c r="F6" s="10" t="n">
        <v>18738.91</v>
      </c>
      <c r="G6" s="10" t="n">
        <v>19820.22</v>
      </c>
      <c r="H6" s="24" t="n">
        <v>20901.55</v>
      </c>
      <c r="I6" s="14" t="n">
        <v>25000</v>
      </c>
      <c r="J6" s="25" t="n">
        <v>15963.06</v>
      </c>
    </row>
    <row r="7" customFormat="false" ht="15" hidden="false" customHeight="false" outlineLevel="0" collapsed="false">
      <c r="A7" s="22" t="n">
        <v>60000</v>
      </c>
      <c r="B7" s="10" t="n">
        <v>20365.24</v>
      </c>
      <c r="C7" s="10" t="n">
        <v>20838.06</v>
      </c>
      <c r="D7" s="23" t="n">
        <v>20268.38</v>
      </c>
      <c r="E7" s="10" t="n">
        <v>21133.7</v>
      </c>
      <c r="F7" s="10" t="n">
        <v>22178.91</v>
      </c>
      <c r="G7" s="10" t="n">
        <v>23260.22</v>
      </c>
      <c r="H7" s="24" t="n">
        <v>24341.55</v>
      </c>
      <c r="I7" s="14" t="n">
        <v>30000</v>
      </c>
      <c r="J7" s="25" t="n">
        <v>20268.38</v>
      </c>
    </row>
    <row r="8" customFormat="false" ht="15" hidden="false" customHeight="false" outlineLevel="0" collapsed="false">
      <c r="A8" s="22" t="n">
        <v>70000</v>
      </c>
      <c r="B8" s="23" t="n">
        <v>24215.24</v>
      </c>
      <c r="C8" s="10" t="n">
        <v>24688.06</v>
      </c>
      <c r="D8" s="10" t="n">
        <v>25348.38</v>
      </c>
      <c r="E8" s="10" t="n">
        <v>24573.7</v>
      </c>
      <c r="F8" s="10" t="n">
        <v>25618.91</v>
      </c>
      <c r="G8" s="10" t="n">
        <v>26700.22</v>
      </c>
      <c r="H8" s="24" t="n">
        <v>27781.55</v>
      </c>
      <c r="I8" s="14" t="n">
        <v>20000</v>
      </c>
      <c r="J8" s="25" t="n">
        <v>24215.24</v>
      </c>
    </row>
    <row r="9" customFormat="false" ht="15" hidden="false" customHeight="false" outlineLevel="0" collapsed="false">
      <c r="A9" s="22" t="n">
        <v>80000</v>
      </c>
      <c r="B9" s="23" t="n">
        <v>28065.24</v>
      </c>
      <c r="C9" s="10" t="n">
        <v>28538.06</v>
      </c>
      <c r="D9" s="10" t="n">
        <v>29198.38</v>
      </c>
      <c r="E9" s="10" t="n">
        <v>29858.7</v>
      </c>
      <c r="F9" s="10" t="n">
        <v>29058.91</v>
      </c>
      <c r="G9" s="10" t="n">
        <v>30140.22</v>
      </c>
      <c r="H9" s="24" t="n">
        <v>31221.55</v>
      </c>
      <c r="I9" s="14" t="n">
        <v>20000</v>
      </c>
      <c r="J9" s="25" t="n">
        <v>28065.24</v>
      </c>
    </row>
    <row r="10" customFormat="false" ht="15" hidden="false" customHeight="false" outlineLevel="0" collapsed="false">
      <c r="A10" s="22" t="n">
        <v>90000</v>
      </c>
      <c r="B10" s="23" t="n">
        <v>31915.24</v>
      </c>
      <c r="C10" s="10" t="n">
        <v>32388.06</v>
      </c>
      <c r="D10" s="10" t="n">
        <v>33048.38</v>
      </c>
      <c r="E10" s="10" t="n">
        <v>33708.7</v>
      </c>
      <c r="F10" s="10" t="n">
        <v>34548.91</v>
      </c>
      <c r="G10" s="10" t="n">
        <v>33580.22</v>
      </c>
      <c r="H10" s="24" t="n">
        <v>34661.55</v>
      </c>
      <c r="I10" s="14" t="n">
        <v>20000</v>
      </c>
      <c r="J10" s="25" t="n">
        <v>31915.24</v>
      </c>
    </row>
    <row r="11" customFormat="false" ht="15" hidden="false" customHeight="false" outlineLevel="0" collapsed="false">
      <c r="A11" s="22" t="n">
        <v>100000</v>
      </c>
      <c r="B11" s="23" t="n">
        <v>35765.24</v>
      </c>
      <c r="C11" s="10" t="n">
        <v>36238.06</v>
      </c>
      <c r="D11" s="10" t="n">
        <v>36898.38</v>
      </c>
      <c r="E11" s="10" t="n">
        <v>37558.7</v>
      </c>
      <c r="F11" s="10" t="n">
        <v>38398.91</v>
      </c>
      <c r="G11" s="24" t="n">
        <v>39275.22</v>
      </c>
      <c r="H11" s="10" t="n">
        <v>38101.55</v>
      </c>
      <c r="I11" s="14" t="n">
        <v>20000</v>
      </c>
      <c r="J11" s="25" t="n">
        <v>35765.24</v>
      </c>
    </row>
    <row r="12" customFormat="false" ht="15" hidden="false" customHeight="false" outlineLevel="0" collapsed="false">
      <c r="A12" s="22" t="n">
        <v>110000</v>
      </c>
      <c r="B12" s="23" t="n">
        <v>39615.24</v>
      </c>
      <c r="C12" s="10" t="n">
        <v>40088.06</v>
      </c>
      <c r="D12" s="10" t="n">
        <v>40748.38</v>
      </c>
      <c r="E12" s="10" t="n">
        <v>41408.7</v>
      </c>
      <c r="F12" s="10" t="n">
        <v>42248.91</v>
      </c>
      <c r="G12" s="24" t="n">
        <v>43125.22</v>
      </c>
      <c r="H12" s="10" t="n">
        <v>41541.55</v>
      </c>
      <c r="I12" s="14" t="n">
        <v>20000</v>
      </c>
      <c r="J12" s="25" t="n">
        <v>39615.24</v>
      </c>
    </row>
    <row r="13" customFormat="false" ht="15" hidden="false" customHeight="false" outlineLevel="0" collapsed="false">
      <c r="A13" s="22" t="n">
        <v>120000</v>
      </c>
      <c r="B13" s="23" t="n">
        <v>43465.24</v>
      </c>
      <c r="C13" s="10" t="n">
        <v>43938.06</v>
      </c>
      <c r="D13" s="10" t="n">
        <v>44598.38</v>
      </c>
      <c r="E13" s="10" t="n">
        <v>45258.7</v>
      </c>
      <c r="F13" s="10" t="n">
        <v>46098.91</v>
      </c>
      <c r="G13" s="24" t="n">
        <v>46975.22</v>
      </c>
      <c r="H13" s="10" t="n">
        <v>44981.55</v>
      </c>
      <c r="I13" s="14" t="n">
        <v>20000</v>
      </c>
      <c r="J13" s="25" t="n">
        <v>43465.24</v>
      </c>
    </row>
    <row r="14" customFormat="false" ht="15" hidden="false" customHeight="false" outlineLevel="0" collapsed="false">
      <c r="A14" s="22" t="n">
        <v>130000</v>
      </c>
      <c r="B14" s="23" t="n">
        <v>47315.24</v>
      </c>
      <c r="C14" s="10" t="n">
        <v>47788.06</v>
      </c>
      <c r="D14" s="10" t="n">
        <v>48448.38</v>
      </c>
      <c r="E14" s="10" t="n">
        <v>49108.7</v>
      </c>
      <c r="F14" s="10" t="n">
        <v>49948.91</v>
      </c>
      <c r="G14" s="24" t="n">
        <v>50825.22</v>
      </c>
      <c r="H14" s="10" t="n">
        <v>48421.55</v>
      </c>
      <c r="I14" s="14" t="n">
        <v>20000</v>
      </c>
      <c r="J14" s="25" t="n">
        <v>47315.24</v>
      </c>
    </row>
    <row r="15" customFormat="false" ht="15" hidden="false" customHeight="false" outlineLevel="0" collapsed="false">
      <c r="A15" s="22" t="n">
        <v>140000</v>
      </c>
      <c r="B15" s="23" t="n">
        <v>51165.24</v>
      </c>
      <c r="C15" s="10" t="n">
        <v>51638.06</v>
      </c>
      <c r="D15" s="10" t="n">
        <v>52298.38</v>
      </c>
      <c r="E15" s="10" t="n">
        <v>52958.7</v>
      </c>
      <c r="F15" s="10" t="n">
        <v>53798.91</v>
      </c>
      <c r="G15" s="24" t="n">
        <v>54675.22</v>
      </c>
      <c r="H15" s="10" t="n">
        <v>51861.55</v>
      </c>
      <c r="I15" s="14" t="n">
        <v>20000</v>
      </c>
      <c r="J15" s="25" t="n">
        <v>51165.24</v>
      </c>
    </row>
    <row r="16" customFormat="false" ht="15" hidden="false" customHeight="false" outlineLevel="0" collapsed="false">
      <c r="A16" s="22" t="n">
        <v>150000</v>
      </c>
      <c r="B16" s="23" t="n">
        <v>55015.24</v>
      </c>
      <c r="C16" s="10" t="n">
        <v>55488.06</v>
      </c>
      <c r="D16" s="10" t="n">
        <v>56148.38</v>
      </c>
      <c r="E16" s="10" t="n">
        <v>56808.7</v>
      </c>
      <c r="F16" s="10" t="n">
        <v>57648.91</v>
      </c>
      <c r="G16" s="24" t="n">
        <v>58525.22</v>
      </c>
      <c r="H16" s="10" t="n">
        <v>55301.55</v>
      </c>
      <c r="I16" s="14" t="n">
        <v>20000</v>
      </c>
      <c r="J16" s="25" t="n">
        <v>55015.24</v>
      </c>
    </row>
    <row r="17" customFormat="false" ht="15" hidden="false" customHeight="false" outlineLevel="0" collapsed="false">
      <c r="A17" s="22" t="n">
        <v>175000</v>
      </c>
      <c r="B17" s="10" t="n">
        <v>64640.24</v>
      </c>
      <c r="C17" s="10" t="n">
        <v>65113.06</v>
      </c>
      <c r="D17" s="10" t="n">
        <v>65773.38</v>
      </c>
      <c r="E17" s="10" t="n">
        <v>66433.7</v>
      </c>
      <c r="F17" s="10" t="n">
        <v>67273.91</v>
      </c>
      <c r="G17" s="24" t="n">
        <v>68150.22</v>
      </c>
      <c r="H17" s="23" t="n">
        <v>63901.55</v>
      </c>
      <c r="I17" s="14" t="n">
        <v>50000</v>
      </c>
      <c r="J17" s="25" t="n">
        <v>63901.55</v>
      </c>
    </row>
    <row r="18" customFormat="false" ht="15" hidden="false" customHeight="false" outlineLevel="0" collapsed="false">
      <c r="A18" s="22" t="n">
        <v>200000</v>
      </c>
      <c r="B18" s="10" t="n">
        <v>74265.24</v>
      </c>
      <c r="C18" s="10" t="n">
        <v>74738.06</v>
      </c>
      <c r="D18" s="10" t="n">
        <v>75398.38</v>
      </c>
      <c r="E18" s="10" t="n">
        <v>76058.7</v>
      </c>
      <c r="F18" s="10" t="n">
        <v>76898.91</v>
      </c>
      <c r="G18" s="24" t="n">
        <v>77775.22</v>
      </c>
      <c r="H18" s="23" t="n">
        <v>72501.55</v>
      </c>
      <c r="I18" s="14" t="n">
        <v>50000</v>
      </c>
      <c r="J18" s="25" t="n">
        <v>72501.55</v>
      </c>
    </row>
    <row r="21" customFormat="false" ht="15" hidden="false" customHeight="false" outlineLevel="0" collapsed="false">
      <c r="A21" s="16" t="s">
        <v>39</v>
      </c>
      <c r="B21" s="16"/>
      <c r="C21" s="16"/>
      <c r="D21" s="16"/>
      <c r="E21" s="16"/>
      <c r="F21" s="16"/>
      <c r="G21" s="16"/>
      <c r="H21" s="16"/>
    </row>
  </sheetData>
  <mergeCells count="2">
    <mergeCell ref="A1:K1"/>
    <mergeCell ref="A21:H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4"/>
  </cols>
  <sheetData>
    <row r="1" customFormat="false" ht="30" hidden="false" customHeight="true" outlineLevel="0" collapsed="false">
      <c r="A1" s="17" t="s">
        <v>52</v>
      </c>
      <c r="B1" s="17"/>
      <c r="C1" s="17"/>
      <c r="D1" s="17"/>
      <c r="E1" s="17"/>
      <c r="F1" s="17"/>
    </row>
    <row r="3" customFormat="false" ht="15" hidden="false" customHeight="false" outlineLevel="0" collapsed="false">
      <c r="A3" s="26" t="s">
        <v>53</v>
      </c>
    </row>
    <row r="5" customFormat="false" ht="15" hidden="false" customHeight="false" outlineLevel="0" collapsed="false">
      <c r="A5" s="27" t="s">
        <v>42</v>
      </c>
      <c r="B5" s="27" t="s">
        <v>54</v>
      </c>
      <c r="C5" s="27" t="s">
        <v>55</v>
      </c>
      <c r="D5" s="27" t="s">
        <v>26</v>
      </c>
      <c r="E5" s="27" t="s">
        <v>56</v>
      </c>
    </row>
    <row r="6" customFormat="false" ht="15" hidden="false" customHeight="false" outlineLevel="0" collapsed="false">
      <c r="A6" s="12" t="n">
        <v>50000</v>
      </c>
      <c r="B6" s="10" t="n">
        <v>18738.91</v>
      </c>
      <c r="C6" s="10" t="n">
        <v>20901.55</v>
      </c>
      <c r="D6" s="24" t="n">
        <v>-2162.64</v>
      </c>
      <c r="E6" s="28" t="s">
        <v>57</v>
      </c>
    </row>
    <row r="7" customFormat="false" ht="15" hidden="false" customHeight="false" outlineLevel="0" collapsed="false">
      <c r="A7" s="12" t="n">
        <v>60000</v>
      </c>
      <c r="B7" s="10" t="n">
        <v>22178.91</v>
      </c>
      <c r="C7" s="10" t="n">
        <v>24341.55</v>
      </c>
      <c r="D7" s="24" t="n">
        <v>-2162.64</v>
      </c>
      <c r="E7" s="28" t="s">
        <v>57</v>
      </c>
    </row>
    <row r="8" customFormat="false" ht="15" hidden="false" customHeight="false" outlineLevel="0" collapsed="false">
      <c r="A8" s="12" t="n">
        <v>70000</v>
      </c>
      <c r="B8" s="10" t="n">
        <v>25618.91</v>
      </c>
      <c r="C8" s="10" t="n">
        <v>27781.55</v>
      </c>
      <c r="D8" s="24" t="n">
        <v>-2162.64</v>
      </c>
      <c r="E8" s="28" t="s">
        <v>57</v>
      </c>
    </row>
    <row r="9" customFormat="false" ht="15" hidden="false" customHeight="false" outlineLevel="0" collapsed="false">
      <c r="A9" s="12" t="n">
        <v>80000</v>
      </c>
      <c r="B9" s="10" t="n">
        <v>29058.91</v>
      </c>
      <c r="C9" s="10" t="n">
        <v>31221.55</v>
      </c>
      <c r="D9" s="24" t="n">
        <v>-2162.64</v>
      </c>
      <c r="E9" s="28" t="s">
        <v>57</v>
      </c>
    </row>
    <row r="10" customFormat="false" ht="15" hidden="false" customHeight="false" outlineLevel="0" collapsed="false">
      <c r="A10" s="12" t="n">
        <v>90000</v>
      </c>
      <c r="B10" s="10" t="n">
        <v>34548.91</v>
      </c>
      <c r="C10" s="10" t="n">
        <v>34661.55</v>
      </c>
      <c r="D10" s="24" t="n">
        <v>-112.639999999992</v>
      </c>
      <c r="E10" s="28" t="s">
        <v>57</v>
      </c>
    </row>
    <row r="11" customFormat="false" ht="15" hidden="false" customHeight="false" outlineLevel="0" collapsed="false">
      <c r="A11" s="12" t="n">
        <v>100000</v>
      </c>
      <c r="B11" s="10" t="n">
        <v>38398.91</v>
      </c>
      <c r="C11" s="10" t="n">
        <v>38101.55</v>
      </c>
      <c r="D11" s="29" t="n">
        <v>297.360000000001</v>
      </c>
      <c r="E11" s="30" t="s">
        <v>58</v>
      </c>
    </row>
    <row r="12" customFormat="false" ht="15" hidden="false" customHeight="false" outlineLevel="0" collapsed="false">
      <c r="A12" s="12" t="n">
        <v>110000</v>
      </c>
      <c r="B12" s="10" t="n">
        <v>42248.91</v>
      </c>
      <c r="C12" s="10" t="n">
        <v>41541.55</v>
      </c>
      <c r="D12" s="29" t="n">
        <v>707.360000000001</v>
      </c>
      <c r="E12" s="30" t="s">
        <v>58</v>
      </c>
    </row>
    <row r="13" customFormat="false" ht="15" hidden="false" customHeight="false" outlineLevel="0" collapsed="false">
      <c r="A13" s="12" t="n">
        <v>120000</v>
      </c>
      <c r="B13" s="10" t="n">
        <v>46098.91</v>
      </c>
      <c r="C13" s="10" t="n">
        <v>44981.55</v>
      </c>
      <c r="D13" s="29" t="n">
        <v>1117.36000000001</v>
      </c>
      <c r="E13" s="30" t="s">
        <v>58</v>
      </c>
    </row>
    <row r="14" customFormat="false" ht="15" hidden="false" customHeight="false" outlineLevel="0" collapsed="false">
      <c r="A14" s="12" t="n">
        <v>130000</v>
      </c>
      <c r="B14" s="10" t="n">
        <v>49948.91</v>
      </c>
      <c r="C14" s="10" t="n">
        <v>48421.55</v>
      </c>
      <c r="D14" s="29" t="n">
        <v>1527.36000000001</v>
      </c>
      <c r="E14" s="30" t="s">
        <v>58</v>
      </c>
    </row>
    <row r="15" customFormat="false" ht="15" hidden="false" customHeight="false" outlineLevel="0" collapsed="false">
      <c r="A15" s="12" t="n">
        <v>140000</v>
      </c>
      <c r="B15" s="10" t="n">
        <v>53798.91</v>
      </c>
      <c r="C15" s="10" t="n">
        <v>51861.55</v>
      </c>
      <c r="D15" s="29" t="n">
        <v>1937.36000000001</v>
      </c>
      <c r="E15" s="30" t="s">
        <v>58</v>
      </c>
    </row>
    <row r="16" customFormat="false" ht="15" hidden="false" customHeight="false" outlineLevel="0" collapsed="false">
      <c r="A16" s="12" t="n">
        <v>150000</v>
      </c>
      <c r="B16" s="10" t="n">
        <v>57648.91</v>
      </c>
      <c r="C16" s="10" t="n">
        <v>55301.55</v>
      </c>
      <c r="D16" s="29" t="n">
        <v>2347.36</v>
      </c>
      <c r="E16" s="30" t="s">
        <v>58</v>
      </c>
    </row>
    <row r="17" customFormat="false" ht="15" hidden="false" customHeight="false" outlineLevel="0" collapsed="false">
      <c r="A17" s="12" t="n">
        <v>175000</v>
      </c>
      <c r="B17" s="10" t="n">
        <v>67273.91</v>
      </c>
      <c r="C17" s="10" t="n">
        <v>63901.55</v>
      </c>
      <c r="D17" s="29" t="n">
        <v>3372.36</v>
      </c>
      <c r="E17" s="30" t="s">
        <v>58</v>
      </c>
    </row>
    <row r="18" customFormat="false" ht="15" hidden="false" customHeight="false" outlineLevel="0" collapsed="false">
      <c r="A18" s="12" t="n">
        <v>200000</v>
      </c>
      <c r="B18" s="10" t="n">
        <v>76898.91</v>
      </c>
      <c r="C18" s="10" t="n">
        <v>72501.55</v>
      </c>
      <c r="D18" s="29" t="n">
        <v>4397.36000000002</v>
      </c>
      <c r="E18" s="30" t="s">
        <v>58</v>
      </c>
    </row>
    <row r="21" customFormat="false" ht="15" hidden="false" customHeight="false" outlineLevel="0" collapsed="false">
      <c r="A21" s="16" t="s">
        <v>39</v>
      </c>
      <c r="B21" s="16"/>
      <c r="C21" s="16"/>
      <c r="D21" s="16"/>
      <c r="E21" s="16"/>
      <c r="F21" s="16"/>
      <c r="G21" s="16"/>
      <c r="H21" s="16"/>
    </row>
  </sheetData>
  <mergeCells count="2">
    <mergeCell ref="A1:F1"/>
    <mergeCell ref="A21:H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5"/>
    <col collapsed="false" customWidth="true" hidden="false" outlineLevel="0" max="2" min="2" style="0" width="20"/>
    <col collapsed="false" customWidth="true" hidden="false" outlineLevel="0" max="3" min="3" style="0" width="15"/>
  </cols>
  <sheetData>
    <row r="1" customFormat="false" ht="30" hidden="false" customHeight="true" outlineLevel="0" collapsed="false">
      <c r="A1" s="17" t="s">
        <v>59</v>
      </c>
      <c r="B1" s="17"/>
      <c r="C1" s="17"/>
      <c r="D1" s="17"/>
      <c r="E1" s="17"/>
    </row>
    <row r="3" customFormat="false" ht="15" hidden="false" customHeight="false" outlineLevel="0" collapsed="false">
      <c r="A3" s="31" t="s">
        <v>60</v>
      </c>
      <c r="B3" s="31"/>
      <c r="C3" s="31"/>
      <c r="D3" s="31"/>
      <c r="E3" s="31"/>
    </row>
    <row r="5" customFormat="false" ht="15" hidden="false" customHeight="false" outlineLevel="0" collapsed="false">
      <c r="A5" s="3" t="s">
        <v>61</v>
      </c>
    </row>
    <row r="6" customFormat="false" ht="15" hidden="false" customHeight="false" outlineLevel="0" collapsed="false">
      <c r="A6" s="32" t="s">
        <v>62</v>
      </c>
      <c r="B6" s="32" t="s">
        <v>63</v>
      </c>
    </row>
    <row r="7" customFormat="false" ht="15" hidden="false" customHeight="false" outlineLevel="0" collapsed="false">
      <c r="A7" s="8" t="s">
        <v>64</v>
      </c>
      <c r="B7" s="8" t="s">
        <v>65</v>
      </c>
    </row>
    <row r="8" customFormat="false" ht="15" hidden="false" customHeight="false" outlineLevel="0" collapsed="false">
      <c r="A8" s="8" t="s">
        <v>66</v>
      </c>
      <c r="B8" s="8" t="s">
        <v>67</v>
      </c>
    </row>
    <row r="9" customFormat="false" ht="15" hidden="false" customHeight="false" outlineLevel="0" collapsed="false">
      <c r="A9" s="8" t="s">
        <v>68</v>
      </c>
      <c r="B9" s="8" t="s">
        <v>69</v>
      </c>
    </row>
    <row r="10" customFormat="false" ht="15" hidden="false" customHeight="false" outlineLevel="0" collapsed="false">
      <c r="A10" s="8" t="s">
        <v>70</v>
      </c>
      <c r="B10" s="8" t="s">
        <v>71</v>
      </c>
    </row>
    <row r="11" customFormat="false" ht="15" hidden="false" customHeight="false" outlineLevel="0" collapsed="false">
      <c r="A11" s="8" t="s">
        <v>72</v>
      </c>
      <c r="B11" s="8" t="s">
        <v>73</v>
      </c>
    </row>
    <row r="14" customFormat="false" ht="15" hidden="false" customHeight="false" outlineLevel="0" collapsed="false">
      <c r="A14" s="3" t="s">
        <v>74</v>
      </c>
    </row>
    <row r="15" customFormat="false" ht="15" hidden="false" customHeight="false" outlineLevel="0" collapsed="false">
      <c r="A15" s="8" t="s">
        <v>75</v>
      </c>
    </row>
    <row r="16" customFormat="false" ht="15" hidden="false" customHeight="false" outlineLevel="0" collapsed="false">
      <c r="A16" s="8" t="s">
        <v>76</v>
      </c>
    </row>
    <row r="17" customFormat="false" ht="15" hidden="false" customHeight="false" outlineLevel="0" collapsed="false">
      <c r="A17" s="8" t="s">
        <v>77</v>
      </c>
    </row>
    <row r="18" customFormat="false" ht="15" hidden="false" customHeight="false" outlineLevel="0" collapsed="false">
      <c r="A18" s="8" t="s">
        <v>78</v>
      </c>
    </row>
    <row r="19" customFormat="false" ht="15" hidden="false" customHeight="false" outlineLevel="0" collapsed="false">
      <c r="A19" s="8" t="s">
        <v>79</v>
      </c>
    </row>
    <row r="20" customFormat="false" ht="15" hidden="false" customHeight="false" outlineLevel="0" collapsed="false">
      <c r="A20" s="8" t="s">
        <v>80</v>
      </c>
    </row>
    <row r="21" customFormat="false" ht="15" hidden="false" customHeight="false" outlineLevel="0" collapsed="false">
      <c r="A21" s="8"/>
    </row>
    <row r="22" customFormat="false" ht="15" hidden="false" customHeight="false" outlineLevel="0" collapsed="false">
      <c r="A22" s="33" t="s">
        <v>81</v>
      </c>
    </row>
    <row r="25" customFormat="false" ht="15" hidden="false" customHeight="false" outlineLevel="0" collapsed="false">
      <c r="A25" s="3" t="s">
        <v>82</v>
      </c>
    </row>
    <row r="26" customFormat="false" ht="15" hidden="false" customHeight="false" outlineLevel="0" collapsed="false">
      <c r="A26" s="32" t="s">
        <v>83</v>
      </c>
      <c r="B26" s="32" t="s">
        <v>84</v>
      </c>
      <c r="C26" s="32" t="s">
        <v>85</v>
      </c>
    </row>
    <row r="27" customFormat="false" ht="15" hidden="false" customHeight="false" outlineLevel="0" collapsed="false">
      <c r="A27" s="8" t="s">
        <v>86</v>
      </c>
      <c r="B27" s="8" t="s">
        <v>87</v>
      </c>
      <c r="C27" s="34" t="s">
        <v>88</v>
      </c>
    </row>
    <row r="28" customFormat="false" ht="15" hidden="false" customHeight="false" outlineLevel="0" collapsed="false">
      <c r="A28" s="8" t="s">
        <v>89</v>
      </c>
      <c r="B28" s="8" t="s">
        <v>90</v>
      </c>
      <c r="C28" s="8" t="s">
        <v>91</v>
      </c>
    </row>
    <row r="29" customFormat="false" ht="15" hidden="false" customHeight="false" outlineLevel="0" collapsed="false">
      <c r="A29" s="8" t="s">
        <v>92</v>
      </c>
      <c r="B29" s="8" t="s">
        <v>93</v>
      </c>
      <c r="C29" s="35" t="s">
        <v>94</v>
      </c>
    </row>
    <row r="32" customFormat="false" ht="15" hidden="false" customHeight="false" outlineLevel="0" collapsed="false">
      <c r="A32" s="16" t="s">
        <v>39</v>
      </c>
      <c r="B32" s="16"/>
      <c r="C32" s="16"/>
      <c r="D32" s="16"/>
      <c r="E32" s="16"/>
      <c r="F32" s="16"/>
      <c r="G32" s="16"/>
      <c r="H32" s="16"/>
    </row>
  </sheetData>
  <mergeCells count="3">
    <mergeCell ref="A1:E1"/>
    <mergeCell ref="A3:E3"/>
    <mergeCell ref="A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2026-01-27T16:30:51Z</dcterms:created>
  <dc:creator>openpyxl</dc:creator>
  <dc:description/>
  <dc:language>en-US</dc:language>
  <cp:lastModifiedBy/>
  <dcterms:modified xsi:type="dcterms:W3CDTF">2026-01-27T16:30:51Z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