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Privélast Referentie" sheetId="2" state="visible" r:id="rId2"/>
    <sheet xmlns:r="http://schemas.openxmlformats.org/officeDocument/2006/relationships" name="AOP Referentie" sheetId="3" state="visible" r:id="rId3"/>
    <sheet xmlns:r="http://schemas.openxmlformats.org/officeDocument/2006/relationships" name="Disclaimer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&quot;€ &quot;#,##0"/>
    <numFmt numFmtId="165" formatCode="&quot;€ &quot;#,##0.00"/>
  </numFmts>
  <fonts count="2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1A365D"/>
      <sz val="16"/>
    </font>
    <font>
      <name val="Cambria"/>
      <charset val="1"/>
      <family val="0"/>
      <i val="1"/>
      <color rgb="FF666666"/>
      <sz val="10"/>
    </font>
    <font>
      <name val="Cambria"/>
      <charset val="1"/>
      <family val="0"/>
      <b val="1"/>
      <color rgb="FF1A365D"/>
      <sz val="12"/>
    </font>
    <font>
      <name val="Cambria"/>
      <charset val="1"/>
      <family val="0"/>
      <b val="1"/>
      <sz val="14"/>
    </font>
    <font>
      <name val="Cambria"/>
      <charset val="1"/>
      <family val="0"/>
      <b val="1"/>
      <sz val="12"/>
    </font>
    <font>
      <name val="Cambria"/>
      <charset val="1"/>
      <family val="0"/>
      <i val="1"/>
      <color rgb="FF888888"/>
      <sz val="9"/>
    </font>
    <font>
      <name val="Cambria"/>
      <charset val="1"/>
      <family val="0"/>
      <i val="1"/>
      <color rgb="FF666666"/>
      <sz val="9"/>
    </font>
    <font>
      <name val="Cambria"/>
      <charset val="1"/>
      <family val="0"/>
      <b val="1"/>
      <sz val="11"/>
    </font>
    <font>
      <name val="Cambria"/>
      <charset val="1"/>
      <family val="0"/>
      <i val="1"/>
      <sz val="10"/>
    </font>
    <font>
      <name val="Cambria"/>
      <charset val="1"/>
      <family val="0"/>
      <i val="1"/>
      <sz val="11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color rgb="FF276749"/>
      <sz val="12"/>
    </font>
    <font>
      <name val="Cambria"/>
      <charset val="1"/>
      <family val="0"/>
      <b val="1"/>
      <color rgb="FF276749"/>
      <sz val="14"/>
    </font>
    <font>
      <name val="Cambria"/>
      <charset val="1"/>
      <family val="0"/>
      <sz val="10"/>
    </font>
    <font>
      <name val="Cambria"/>
      <charset val="1"/>
      <family val="0"/>
      <b val="1"/>
      <color rgb="FF1A365D"/>
      <sz val="11"/>
    </font>
    <font>
      <name val="Cambria"/>
      <charset val="1"/>
      <family val="0"/>
      <color rgb="FF0563C1"/>
      <sz val="9"/>
      <u val="single"/>
    </font>
    <font>
      <name val="Cambria"/>
      <charset val="1"/>
      <family val="0"/>
      <b val="1"/>
      <color rgb="FFC53030"/>
      <sz val="18"/>
    </font>
    <font>
      <b val="1"/>
      <color rgb="001A365D"/>
    </font>
  </fonts>
  <fills count="7">
    <fill>
      <patternFill/>
    </fill>
    <fill>
      <patternFill patternType="gray125"/>
    </fill>
    <fill>
      <patternFill patternType="solid">
        <fgColor rgb="FFFFFBEB"/>
        <bgColor rgb="FFFFFFFF"/>
      </patternFill>
    </fill>
    <fill>
      <patternFill patternType="solid">
        <fgColor rgb="FF1A365D"/>
        <bgColor rgb="FF333333"/>
      </patternFill>
    </fill>
    <fill>
      <patternFill patternType="solid">
        <fgColor rgb="FFC05621"/>
        <bgColor rgb="FFC53030"/>
      </patternFill>
    </fill>
    <fill>
      <patternFill patternType="solid">
        <fgColor rgb="FFC6EFCE"/>
        <bgColor rgb="FFCCFFFF"/>
      </patternFill>
    </fill>
    <fill>
      <patternFill patternType="solid">
        <fgColor rgb="FFE6F3FF"/>
        <bgColor rgb="FFFFFBEB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2" borderId="0" applyAlignment="1" applyProtection="1" pivotButton="0" quotePrefix="0" xfId="0">
      <alignment horizontal="general" vertical="bottom"/>
      <protection locked="0" hidden="0"/>
    </xf>
    <xf numFmtId="0" fontId="8" fillId="2" borderId="0" applyAlignment="1" applyProtection="1" pivotButton="0" quotePrefix="0" xfId="0">
      <alignment horizontal="general" vertical="bottom"/>
      <protection locked="0" hidden="0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0" fillId="2" borderId="0" applyAlignment="1" applyProtection="1" pivotButton="0" quotePrefix="0" xfId="0">
      <alignment horizontal="general" vertical="bottom"/>
      <protection locked="0" hidden="0"/>
    </xf>
    <xf numFmtId="0" fontId="11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14" fillId="3" borderId="0" applyAlignment="1" pivotButton="0" quotePrefix="0" xfId="0">
      <alignment horizontal="general" vertical="bottom"/>
    </xf>
    <xf numFmtId="0" fontId="14" fillId="4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49" fontId="0" fillId="0" borderId="0" applyAlignment="1" pivotButton="0" quotePrefix="0" xfId="0">
      <alignment horizontal="general" vertical="bottom"/>
    </xf>
    <xf numFmtId="164" fontId="11" fillId="5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164" fontId="16" fillId="5" borderId="0" applyAlignment="1" pivotButton="0" quotePrefix="0" xfId="0">
      <alignment horizontal="general" vertical="bottom"/>
    </xf>
    <xf numFmtId="0" fontId="6" fillId="6" borderId="0" applyAlignment="1" pivotButton="0" quotePrefix="0" xfId="0">
      <alignment horizontal="general" vertical="bottom"/>
    </xf>
    <xf numFmtId="0" fontId="17" fillId="6" borderId="0" applyAlignment="1" pivotButton="0" quotePrefix="0" xfId="0">
      <alignment horizontal="general" vertical="bottom"/>
    </xf>
    <xf numFmtId="0" fontId="18" fillId="6" borderId="0" applyAlignment="1" pivotButton="0" quotePrefix="0" xfId="0">
      <alignment horizontal="general" vertical="bottom"/>
    </xf>
    <xf numFmtId="0" fontId="0" fillId="6" borderId="0" applyAlignment="1" pivotButton="0" quotePrefix="0" xfId="0">
      <alignment horizontal="general" vertical="bottom"/>
    </xf>
    <xf numFmtId="0" fontId="19" fillId="6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2" borderId="0" applyAlignment="1" applyProtection="1" pivotButton="0" quotePrefix="0" xfId="0">
      <alignment horizontal="general" vertical="bottom"/>
      <protection locked="0" hidden="0"/>
    </xf>
    <xf numFmtId="0" fontId="8" fillId="2" borderId="0" applyAlignment="1" applyProtection="1" pivotButton="0" quotePrefix="0" xfId="0">
      <alignment horizontal="general" vertical="bottom"/>
      <protection locked="0" hidden="0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0" fillId="2" borderId="0" applyAlignment="1" applyProtection="1" pivotButton="0" quotePrefix="0" xfId="0">
      <alignment horizontal="general" vertical="bottom"/>
      <protection locked="0" hidden="0"/>
    </xf>
    <xf numFmtId="0" fontId="11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14" fillId="3" borderId="0" applyAlignment="1" pivotButton="0" quotePrefix="0" xfId="0">
      <alignment horizontal="general" vertical="bottom"/>
    </xf>
    <xf numFmtId="0" fontId="14" fillId="4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49" fontId="0" fillId="0" borderId="0" applyAlignment="1" pivotButton="0" quotePrefix="0" xfId="0">
      <alignment horizontal="general" vertical="bottom"/>
    </xf>
    <xf numFmtId="164" fontId="11" fillId="5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164" fontId="16" fillId="5" borderId="0" applyAlignment="1" pivotButton="0" quotePrefix="0" xfId="0">
      <alignment horizontal="general" vertical="bottom"/>
    </xf>
    <xf numFmtId="0" fontId="6" fillId="6" borderId="0" applyAlignment="1" pivotButton="0" quotePrefix="0" xfId="0">
      <alignment horizontal="general" vertical="bottom"/>
    </xf>
    <xf numFmtId="0" fontId="17" fillId="6" borderId="0" applyAlignment="1" pivotButton="0" quotePrefix="0" xfId="0">
      <alignment horizontal="general" vertical="bottom"/>
    </xf>
    <xf numFmtId="0" fontId="18" fillId="6" borderId="0" applyAlignment="1" pivotButton="0" quotePrefix="0" xfId="0">
      <alignment horizontal="general" vertical="bottom"/>
    </xf>
    <xf numFmtId="0" fontId="0" fillId="6" borderId="0" applyAlignment="1" pivotButton="0" quotePrefix="0" xfId="0">
      <alignment horizontal="general" vertical="bottom"/>
    </xf>
    <xf numFmtId="0" fontId="19" fillId="6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0" fontId="21" fillId="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76749"/>
      <rgbColor rgb="FFC0C0C0"/>
      <rgbColor rgb="FF888888"/>
      <rgbColor rgb="FF9999FF"/>
      <rgbColor rgb="FF993366"/>
      <rgbColor rgb="FFFFFBEB"/>
      <rgbColor rgb="FFE6F3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05621"/>
      <rgbColor rgb="FF666666"/>
      <rgbColor rgb="FF969696"/>
      <rgbColor rgb="FF1A365D"/>
      <rgbColor rgb="FF339966"/>
      <rgbColor rgb="FF003300"/>
      <rgbColor rgb="FF333300"/>
      <rgbColor rgb="FFC5303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6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2" customWidth="1" style="30" min="1" max="1"/>
    <col width="30" customWidth="1" style="30" min="2" max="2"/>
    <col width="14" customWidth="1" style="30" min="3" max="5"/>
  </cols>
  <sheetData>
    <row r="1" ht="19.5" customHeight="1" s="31">
      <c r="A1" s="32" t="inlineStr">
        <is>
          <t>BEZOLDIGING OPTIMALISATOR — DRIE SCENARIO'S</t>
        </is>
      </c>
    </row>
    <row r="2" ht="15" customHeight="1" s="31">
      <c r="A2" s="33" t="inlineStr">
        <is>
          <t>Fisc@West BV · ITAA 10.358.384 · Simulatie fiscale parameters 2025</t>
        </is>
      </c>
    </row>
    <row r="4" ht="15" customHeight="1" s="31">
      <c r="A4" s="34" t="inlineStr">
        <is>
          <t>INVOER</t>
        </is>
      </c>
    </row>
    <row r="5" ht="17.25" customHeight="1" s="31">
      <c r="A5" s="30" t="inlineStr">
        <is>
          <t>Winst vóór bezoldiging:</t>
        </is>
      </c>
      <c r="B5" s="35" t="n">
        <v>85000</v>
      </c>
    </row>
    <row r="6" ht="15" customHeight="1" s="31">
      <c r="A6" s="30" t="inlineStr">
        <is>
          <t>Wedde nodig uit deze BV?</t>
        </is>
      </c>
      <c r="B6" s="36" t="n">
        <v>1</v>
      </c>
      <c r="C6" s="37" t="inlineStr">
        <is>
          <t>1 = JA | 0 = NEE</t>
        </is>
      </c>
    </row>
    <row r="7" ht="15" customHeight="1" s="31">
      <c r="A7" s="38" t="inlineStr">
        <is>
          <t xml:space="preserve">   (Nee bij: bijberoeper, meerdere BV's, gepensioneerde)</t>
        </is>
      </c>
    </row>
    <row r="9" ht="15" customHeight="1" s="31">
      <c r="A9" s="34" t="inlineStr">
        <is>
          <t>VOORWAARDEN VERLAAGD TARIEF</t>
        </is>
      </c>
    </row>
    <row r="10" ht="15" customHeight="1" s="31">
      <c r="A10" s="30" t="inlineStr">
        <is>
          <t>Kwalificeren als kleine vennootschap?</t>
        </is>
      </c>
      <c r="B10" s="39" t="n">
        <v>1</v>
      </c>
      <c r="C10" s="37" t="inlineStr">
        <is>
          <t>1 = JA | 0 = NEE</t>
        </is>
      </c>
    </row>
    <row r="11" ht="15" customHeight="1" s="31">
      <c r="A11" s="30" t="inlineStr">
        <is>
          <t>Voordelen alle aard max. 20% van brutoloon?</t>
        </is>
      </c>
      <c r="B11" s="39" t="n">
        <v>1</v>
      </c>
      <c r="C11" s="37" t="inlineStr">
        <is>
          <t>1 = JA | 0 = NEE</t>
        </is>
      </c>
    </row>
    <row r="12" ht="15" customHeight="1" s="31">
      <c r="A12" s="30" t="inlineStr">
        <is>
          <t>&gt;50% aandelen in handen van natuurlijke personen?</t>
        </is>
      </c>
      <c r="B12" s="39" t="n">
        <v>1</v>
      </c>
      <c r="C12" s="37" t="inlineStr">
        <is>
          <t>1 = JA | 0 = NEE</t>
        </is>
      </c>
    </row>
    <row r="13" ht="15" customHeight="1" s="31">
      <c r="A13" s="30" t="inlineStr">
        <is>
          <t>Niet &gt;50% vermogen in beleggingen/participaties?</t>
        </is>
      </c>
      <c r="B13" s="39" t="n">
        <v>1</v>
      </c>
      <c r="C13" s="37" t="inlineStr">
        <is>
          <t>1 = JA | 0 = NEE</t>
        </is>
      </c>
    </row>
    <row r="14" ht="15" customHeight="1" s="31">
      <c r="A14" s="40" t="inlineStr">
        <is>
          <t>→ Voorwaarden verlaagd tarief voldaan?</t>
        </is>
      </c>
      <c r="B14" s="41">
        <f>IF(AND(B10=1,B11=1,B12=1,B13=1),"JA","NEE")</f>
        <v/>
      </c>
      <c r="C14" s="42">
        <f>IF(B14="JA","✓ Verlaagd tarief mogelijk","⚠️ Altijd HOOG tarief")</f>
        <v/>
      </c>
    </row>
    <row r="16" ht="15" customHeight="1" s="31">
      <c r="A16" s="34" t="inlineStr">
        <is>
          <t>BEREKENDE BEZOLDIGING</t>
        </is>
      </c>
    </row>
    <row r="17" ht="15" customHeight="1" s="31">
      <c r="A17" s="30" t="inlineStr">
        <is>
          <t>Bezoldiging:</t>
        </is>
      </c>
      <c r="B17" s="43">
        <f>IF(B6=0,0,IF(B5&lt;=15000,B5,IF(B5&lt;30000,15000,IF(B14="JA",IF(B5&lt;=100000,B5/2,50000),IF(B5&lt;=80000,B5/2,40000)))))</f>
        <v/>
      </c>
    </row>
    <row r="18" ht="15" customHeight="1" s="31">
      <c r="A18" s="30" t="inlineStr">
        <is>
          <t>Strategie:</t>
        </is>
      </c>
      <c r="B18" s="44">
        <f>IF(B6=0,"Geen wedde nodig",IF(B5&lt;=15000,"Alles als loon",IF(B5&lt;30000,"Ladder €15.000",IF(B14="JA",IF(B5&lt;=100000,"50% regel","Min. €50.000"),IF(B5&lt;=80000,"50% regel","Ref. €40.000 (geen verlaagd)")))))</f>
        <v/>
      </c>
    </row>
    <row r="20" ht="15" customHeight="1" s="31">
      <c r="A20" s="34" t="inlineStr">
        <is>
          <t>AOP PARAMETERS</t>
        </is>
      </c>
    </row>
    <row r="21" ht="15" customHeight="1" s="31">
      <c r="A21" s="30" t="inlineStr">
        <is>
          <t>Max VAA (bezoldiging/6):</t>
        </is>
      </c>
      <c r="B21" s="43">
        <f>IF(B17=0,0,ROUND(B17/6,0))</f>
        <v/>
      </c>
    </row>
    <row r="22" ht="15" customHeight="1" s="31">
      <c r="A22" s="30" t="inlineStr">
        <is>
          <t>AOP referentie (M):</t>
        </is>
      </c>
      <c r="B22" s="43">
        <f>IF(B21&lt;3750,0,IF(B21&lt;4735,27500,IF(B21&lt;5000,30000,IF(B21&lt;5625,32500,IF(B21&lt;6250,35000,IF(B21&lt;6875,37500,IF(B21&lt;7500,40000,IF(B21&lt;8125,42500,45000))))))))</f>
        <v/>
      </c>
    </row>
    <row r="23" ht="15" customHeight="1" s="31">
      <c r="A23" s="30" t="inlineStr">
        <is>
          <t>Plankosten (N):</t>
        </is>
      </c>
      <c r="B23" s="43">
        <f>IF(B22=0,0,IFERROR(VLOOKUP(B22,'AOP Referentie'!A5:D12,2,FALSE()),0))</f>
        <v/>
      </c>
    </row>
    <row r="24" ht="15" customHeight="1" s="31">
      <c r="A24" s="30" t="inlineStr">
        <is>
          <t>Waarde opties (P):</t>
        </is>
      </c>
      <c r="B24" s="43">
        <f>IF(B22=0,0,IFERROR(VLOOKUP(B22,'AOP Referentie'!A5:D12,3,FALSE()),0))</f>
        <v/>
      </c>
    </row>
    <row r="25" ht="15" customHeight="1" s="31">
      <c r="A25" s="30" t="inlineStr">
        <is>
          <t>VAA (R):</t>
        </is>
      </c>
      <c r="B25" s="43">
        <f>IF(B22=0,0,IFERROR(VLOOKUP(B22,'AOP Referentie'!A5:D12,4,FALSE()),0))</f>
        <v/>
      </c>
    </row>
    <row r="27" ht="15" customHeight="1" s="31">
      <c r="A27" s="34" t="inlineStr">
        <is>
          <t>VERGELIJKING DRIE SCENARIO'S</t>
        </is>
      </c>
    </row>
    <row r="28" ht="15" customHeight="1" s="31">
      <c r="A28" s="45" t="inlineStr">
        <is>
          <t>Stap</t>
        </is>
      </c>
      <c r="B28" s="45" t="inlineStr">
        <is>
          <t>Omschrijving</t>
        </is>
      </c>
      <c r="C28" s="45" t="inlineStr">
        <is>
          <t>PUUR CASH</t>
        </is>
      </c>
      <c r="D28" s="45" t="inlineStr">
        <is>
          <t>MET AOP</t>
        </is>
      </c>
      <c r="E28" s="46" t="inlineStr">
        <is>
          <t>GEEN WEDDE</t>
        </is>
      </c>
    </row>
    <row r="29" ht="15" customHeight="1" s="31">
      <c r="A29" s="30" t="inlineStr">
        <is>
          <t>A</t>
        </is>
      </c>
      <c r="B29" s="30" t="inlineStr">
        <is>
          <t>Winst vóór bezoldiging</t>
        </is>
      </c>
      <c r="C29" s="43">
        <f>B5</f>
        <v/>
      </c>
      <c r="D29" s="43">
        <f>B5</f>
        <v/>
      </c>
      <c r="E29" s="43">
        <f>B5</f>
        <v/>
      </c>
    </row>
    <row r="30" ht="15" customHeight="1" s="31">
      <c r="A30" s="30" t="inlineStr">
        <is>
          <t>B</t>
        </is>
      </c>
      <c r="B30" s="30" t="inlineStr">
        <is>
          <t>Cash loon</t>
        </is>
      </c>
      <c r="C30" s="43">
        <f>IF(B6=0,0,B17)</f>
        <v/>
      </c>
      <c r="D30" s="43">
        <f>IF(B6=0,0,B17-B25)</f>
        <v/>
      </c>
      <c r="E30" s="43" t="inlineStr">
        <is>
          <t>0</t>
        </is>
      </c>
    </row>
    <row r="31" ht="15" customHeight="1" s="31">
      <c r="A31" s="30" t="inlineStr">
        <is>
          <t>C</t>
        </is>
      </c>
      <c r="B31" s="30" t="inlineStr">
        <is>
          <t>AOP (VAA)</t>
        </is>
      </c>
      <c r="C31" s="43" t="inlineStr">
        <is>
          <t>0</t>
        </is>
      </c>
      <c r="D31" s="43">
        <f>IF(B6=0,0,B25)</f>
        <v/>
      </c>
      <c r="E31" s="43" t="inlineStr">
        <is>
          <t>0</t>
        </is>
      </c>
    </row>
    <row r="32" ht="15" customHeight="1" s="31">
      <c r="A32" s="40" t="inlineStr">
        <is>
          <t>D</t>
        </is>
      </c>
      <c r="B32" s="40" t="inlineStr">
        <is>
          <t>TOTAAL BEZOLDIGING</t>
        </is>
      </c>
      <c r="C32" s="47">
        <f>IF(B6=0,0,B17)</f>
        <v/>
      </c>
      <c r="D32" s="47">
        <f>IF(B6=0,0,B17)</f>
        <v/>
      </c>
      <c r="E32" s="47" t="inlineStr">
        <is>
          <t>0</t>
        </is>
      </c>
    </row>
    <row r="33" ht="15" customHeight="1" s="31">
      <c r="A33" s="30" t="inlineStr">
        <is>
          <t>E</t>
        </is>
      </c>
      <c r="B33" s="30" t="inlineStr">
        <is>
          <t>Privélast (RSVZ + PB)</t>
        </is>
      </c>
      <c r="C33" s="43">
        <f>IF(OR(B6=0,B17=0),0,IF(B17&lt;20000,4000,IFERROR(VLOOKUP(B17,'Privélast Referentie'!A5:B16,2,TRUE()),4000)))</f>
        <v/>
      </c>
      <c r="D33" s="43">
        <f>IF(OR(B6=0,B17=0),0,IF(B17&lt;20000,4000,IFERROR(VLOOKUP(B17,'Privélast Referentie'!A5:B16,2,TRUE()),4000)))</f>
        <v/>
      </c>
      <c r="E33" s="43" t="inlineStr">
        <is>
          <t>0</t>
        </is>
      </c>
    </row>
    <row r="34" ht="15" customHeight="1" s="31">
      <c r="A34" s="30" t="inlineStr">
        <is>
          <t>F</t>
        </is>
      </c>
      <c r="B34" s="30" t="inlineStr">
        <is>
          <t>Tussensaldo vennootschap</t>
        </is>
      </c>
      <c r="C34" s="43">
        <f>C29-C32</f>
        <v/>
      </c>
      <c r="D34" s="43">
        <f>D29-D32</f>
        <v/>
      </c>
      <c r="E34" s="43">
        <f>B5</f>
        <v/>
      </c>
    </row>
    <row r="35" ht="15" customHeight="1" s="31">
      <c r="A35" s="30" t="inlineStr">
        <is>
          <t>G</t>
        </is>
      </c>
      <c r="B35" s="30" t="inlineStr">
        <is>
          <t>Plankosten AOP (N)</t>
        </is>
      </c>
      <c r="C35" s="43" t="inlineStr">
        <is>
          <t>0</t>
        </is>
      </c>
      <c r="D35" s="43">
        <f>IF(B6=0,0,B23)</f>
        <v/>
      </c>
      <c r="E35" s="43" t="inlineStr">
        <is>
          <t>0</t>
        </is>
      </c>
    </row>
    <row r="36" ht="15" customHeight="1" s="31">
      <c r="A36" s="30" t="inlineStr">
        <is>
          <t>H</t>
        </is>
      </c>
      <c r="B36" s="30" t="inlineStr">
        <is>
          <t>Waarde opties AOP (P)</t>
        </is>
      </c>
      <c r="C36" s="43" t="inlineStr">
        <is>
          <t>0</t>
        </is>
      </c>
      <c r="D36" s="43">
        <f>IF(B6=0,0,B24)</f>
        <v/>
      </c>
      <c r="E36" s="43" t="inlineStr">
        <is>
          <t>0</t>
        </is>
      </c>
    </row>
    <row r="37" ht="15" customHeight="1" s="31">
      <c r="A37" s="40" t="inlineStr">
        <is>
          <t>I</t>
        </is>
      </c>
      <c r="B37" s="40" t="inlineStr">
        <is>
          <t>RESTWINST NA AOP</t>
        </is>
      </c>
      <c r="C37" s="47">
        <f>C34</f>
        <v/>
      </c>
      <c r="D37" s="47">
        <f>D34-D35-D36</f>
        <v/>
      </c>
      <c r="E37" s="47">
        <f>B5</f>
        <v/>
      </c>
    </row>
    <row r="38" ht="15" customHeight="1" s="31">
      <c r="A38" s="30" t="inlineStr">
        <is>
          <t>J</t>
        </is>
      </c>
      <c r="B38" s="30" t="inlineStr">
        <is>
          <t>Tarief</t>
        </is>
      </c>
      <c r="C38" s="48">
        <f>IF(B6=0,"N.v.t.",IF(B14="NEE","HOOG",IF(OR(B17&gt;=50000,B17&gt;=B5-B17),IF(B5-B17&lt;=100000,"LAAG","MIX"),"HOOG")))</f>
        <v/>
      </c>
      <c r="D38" s="48">
        <f>IF(B6=0,"N.v.t.",IF(B14="NEE","HOOG",IF(OR(B17&gt;=50000,B17&gt;=B5-B17-B23-B24),IF(B5-B17-B23-B24&lt;=100000,"LAAG","MIX"),"HOOG")))</f>
        <v/>
      </c>
      <c r="E38" s="48" t="inlineStr">
        <is>
          <t>"HOOG"</t>
        </is>
      </c>
    </row>
    <row r="39" ht="15" customHeight="1" s="31">
      <c r="A39" s="30" t="inlineStr">
        <is>
          <t>K</t>
        </is>
      </c>
      <c r="B39" s="30" t="inlineStr">
        <is>
          <t>VenB + Liquidatie</t>
        </is>
      </c>
      <c r="C39" s="43">
        <f>IF(B6=0,0,IF(B14="NEE",MAX(0,B5-B17)*0.385,IF(OR(B17&gt;=50000,B17&gt;=B5-B17),IF(B5-B17&lt;=100000,MAX(0,B5-B17)*0.344,100000*0.344+MAX(0,B5-B17-100000)*0.385),MAX(0,B5-B17)*0.385)))</f>
        <v/>
      </c>
      <c r="D39" s="43">
        <f>IF(B6=0,0,IF(B14="NEE",MAX(0,B5-B17-B23-B24)*0.385,IF(OR(B17&gt;=50000,B17&gt;=B5-B17-B23-B24),IF(B5-B17-B23-B24&lt;=100000,MAX(0,B5-B17-B23-B24)*0.344,100000*0.344+MAX(0,B5-B17-B23-B24-100000)*0.385),MAX(0,B5-B17-B23-B24)*0.385)))</f>
        <v/>
      </c>
      <c r="E39" s="43">
        <f>B5*0.385</f>
        <v/>
      </c>
    </row>
    <row r="40" ht="15" customHeight="1" s="31">
      <c r="A40" s="40" t="inlineStr">
        <is>
          <t>L</t>
        </is>
      </c>
      <c r="B40" s="40" t="inlineStr">
        <is>
          <t>TOTAAL KOST</t>
        </is>
      </c>
      <c r="C40" s="47">
        <f>IF(B6=0,"N.v.t.",C33+C39)</f>
        <v/>
      </c>
      <c r="D40" s="47">
        <f>IF(B6=0,"N.v.t.",D33+D35+D39)</f>
        <v/>
      </c>
      <c r="E40" s="47">
        <f>E39</f>
        <v/>
      </c>
    </row>
    <row r="41" ht="15" customHeight="1" s="31">
      <c r="A41" s="40" t="inlineStr">
        <is>
          <t>M</t>
        </is>
      </c>
      <c r="B41" s="40" t="inlineStr">
        <is>
          <t>NETTO IN POCKET</t>
        </is>
      </c>
      <c r="C41" s="49">
        <f>IF(B6=0,"N.v.t.",C29-C40)</f>
        <v/>
      </c>
      <c r="D41" s="49">
        <f>IF(B6=0,"N.v.t.",D29-D40)</f>
        <v/>
      </c>
      <c r="E41" s="49">
        <f>E29-E40</f>
        <v/>
      </c>
    </row>
    <row r="43" ht="15" customHeight="1" s="31">
      <c r="A43" s="34" t="inlineStr">
        <is>
          <t>RESULTAAT</t>
        </is>
      </c>
    </row>
    <row r="44" ht="15" customHeight="1" s="31">
      <c r="A44" s="30" t="inlineStr">
        <is>
          <t>Beste scenario:</t>
        </is>
      </c>
      <c r="B44" s="50">
        <f>IF(B6=0,"GEEN WEDDE",IF(AND(ISNUMBER(C41),ISNUMBER(D41)),IF(AND(C41&gt;=D41,C41&gt;=E41),"PUUR CASH",IF(AND(D41&gt;=C41,D41&gt;=E41),"MET AOP","GEEN WEDDE")),IF(ISNUMBER(C41),IF(C41&gt;=E41,"PUUR CASH","GEEN WEDDE"),"GEEN WEDDE")))</f>
        <v/>
      </c>
    </row>
    <row r="45" ht="17.25" customHeight="1" s="31">
      <c r="A45" s="30" t="inlineStr">
        <is>
          <t>Hoogste netto:</t>
        </is>
      </c>
      <c r="B45" s="51">
        <f>IF(B6=0,E41,MAX(IF(ISNUMBER(C41),C41,0),IF(ISNUMBER(D41),D41,0),E41))</f>
        <v/>
      </c>
    </row>
    <row r="47" ht="15" customHeight="1" s="31">
      <c r="A47" s="52" t="inlineStr">
        <is>
          <t>ℹ️ WAT BETEKENT 'PUUR CASH'?</t>
        </is>
      </c>
    </row>
    <row r="48" ht="15" customHeight="1" s="31">
      <c r="A48" s="53" t="n"/>
    </row>
    <row r="49" ht="15" customHeight="1" s="31">
      <c r="A49" s="53" t="inlineStr">
        <is>
          <t>Het bedrag 'Puur cash' is het brutoloon dat in geld wordt toegekend. Dit dient om:</t>
        </is>
      </c>
    </row>
    <row r="50" ht="15" customHeight="1" s="31">
      <c r="A50" s="53" t="inlineStr">
        <is>
          <t>• Uw nettoloon uit te keren</t>
        </is>
      </c>
    </row>
    <row r="51" ht="15" customHeight="1" s="31">
      <c r="A51" s="53" t="inlineStr">
        <is>
          <t>• Rekening-courantschulden (voordelen alle aard) terug te betalen</t>
        </is>
      </c>
    </row>
    <row r="52" ht="15" customHeight="1" s="31">
      <c r="A52" s="53" t="n"/>
    </row>
    <row r="53" ht="15" customHeight="1" s="31">
      <c r="A53" s="54" t="inlineStr">
        <is>
          <t>⚠️ OVERLEG MET UW ADVISEUR</t>
        </is>
      </c>
    </row>
    <row r="54" ht="15" customHeight="1" s="31">
      <c r="A54" s="53" t="inlineStr">
        <is>
          <t>Bespreek hoeveel van dit nettocash u effectief uit de zaak mag nemen, zodat:</t>
        </is>
      </c>
    </row>
    <row r="55" ht="15" customHeight="1" s="31">
      <c r="A55" s="53" t="inlineStr">
        <is>
          <t>• U geen rekening-courant debet opbouwt</t>
        </is>
      </c>
    </row>
    <row r="56" ht="15" customHeight="1" s="31">
      <c r="A56" s="53" t="inlineStr">
        <is>
          <t>• U voldoende voorziet voor voordelen alle aard:</t>
        </is>
      </c>
    </row>
    <row r="57" ht="15" customHeight="1" s="31">
      <c r="A57" s="53" t="inlineStr">
        <is>
          <t xml:space="preserve">  - Eigen bijdrage bedrijfswagen</t>
        </is>
      </c>
    </row>
    <row r="58" ht="15" customHeight="1" s="31">
      <c r="A58" s="53" t="inlineStr">
        <is>
          <t xml:space="preserve">  - Gsm, tablet, laptop</t>
        </is>
      </c>
    </row>
    <row r="59" ht="15" customHeight="1" s="31">
      <c r="A59" s="53" t="inlineStr">
        <is>
          <t xml:space="preserve">  - Sociale kasbijdragen (RSVZ)</t>
        </is>
      </c>
    </row>
    <row r="60" ht="15" customHeight="1" s="31">
      <c r="A60" s="53" t="inlineStr">
        <is>
          <t xml:space="preserve">  - Vrij aanvullend pensioen (VAPZ/IPT)</t>
        </is>
      </c>
    </row>
    <row r="61" ht="15" customHeight="1" s="31">
      <c r="A61" s="53" t="n"/>
    </row>
    <row r="62" ht="15" customHeight="1" s="31">
      <c r="A62" s="54" t="inlineStr">
        <is>
          <t>MEER INFORMATIE</t>
        </is>
      </c>
    </row>
    <row r="63" ht="15" customHeight="1" s="31">
      <c r="A63" s="55" t="inlineStr">
        <is>
          <t>→ Voordelen alle aard:</t>
        </is>
      </c>
      <c r="B63" s="56" t="inlineStr">
        <is>
          <t>https://www.boekhouder123.be/bedrijfsbeheer/thema-s/loon-bedrijfsleider/voordelen-alle-aard</t>
        </is>
      </c>
    </row>
    <row r="64" ht="15" customHeight="1" s="31">
      <c r="A64" s="55" t="inlineStr">
        <is>
          <t>→ Verlaagd vennootschapstarief:</t>
        </is>
      </c>
      <c r="B64" s="56" t="inlineStr">
        <is>
          <t>https://www.boekhouder123.be/bedrijfsbeheer/thema-s/loon-bedrijfsleider/verlaagd-vennootschapstarief</t>
        </is>
      </c>
    </row>
    <row r="65" ht="15" customHeight="1" s="31">
      <c r="A65" s="55" t="inlineStr">
        <is>
          <t>→ Aandelenoptieplannen:</t>
        </is>
      </c>
      <c r="B65" s="56" t="inlineStr">
        <is>
          <t>https://www.boekhouder123.be/bedrijfsbeheer/thema-s/loon-bedrijfsleider/optieplannen</t>
        </is>
      </c>
    </row>
    <row r="66" ht="15" customHeight="1" s="31">
      <c r="A66" s="55" t="inlineStr">
        <is>
          <t>→ Hoeveel loon fiscaal interessant:</t>
        </is>
      </c>
      <c r="B66" s="56" t="inlineStr">
        <is>
          <t>https://www.boekhouder123.be/bedrijfsbeheer/thema-s/loon-bedrijfsleider/hoeveel-loon-fiscaal-interessant</t>
        </is>
      </c>
    </row>
    <row r="67" ht="15" customHeight="1" s="31">
      <c r="A67" s="5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2e3"/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sheetData>
    <row r="1" ht="19.5" customHeight="1" s="31">
      <c r="A1" s="32" t="inlineStr">
        <is>
          <t>REFERENTIETABEL PRIVÉLAST</t>
        </is>
      </c>
    </row>
    <row r="4" ht="15" customHeight="1" s="31">
      <c r="A4" s="45" t="inlineStr">
        <is>
          <t>Bruto</t>
        </is>
      </c>
      <c r="B4" s="45" t="inlineStr">
        <is>
          <t>Privélast</t>
        </is>
      </c>
      <c r="C4" s="45" t="inlineStr">
        <is>
          <t>RSVZ</t>
        </is>
      </c>
      <c r="D4" s="45" t="inlineStr">
        <is>
          <t>PB</t>
        </is>
      </c>
    </row>
    <row r="5" ht="15" customHeight="1" s="31">
      <c r="A5" s="43" t="n">
        <v>0</v>
      </c>
      <c r="B5" s="57" t="n">
        <v>0</v>
      </c>
      <c r="C5" s="57" t="n">
        <v>0</v>
      </c>
      <c r="D5" s="57" t="n">
        <v>0</v>
      </c>
    </row>
    <row r="6" ht="15" customHeight="1" s="31">
      <c r="A6" s="43" t="n">
        <v>5000</v>
      </c>
      <c r="B6" s="57" t="n">
        <v>4000</v>
      </c>
      <c r="C6" s="57" t="n">
        <v>4000</v>
      </c>
      <c r="D6" s="57" t="n">
        <v>0</v>
      </c>
    </row>
    <row r="7" ht="15" customHeight="1" s="31">
      <c r="A7" s="43" t="n">
        <v>10000</v>
      </c>
      <c r="B7" s="57" t="n">
        <v>4000</v>
      </c>
      <c r="C7" s="57" t="n">
        <v>4000</v>
      </c>
      <c r="D7" s="57" t="n">
        <v>0</v>
      </c>
    </row>
    <row r="8" ht="15" customHeight="1" s="31">
      <c r="A8" s="43" t="n">
        <v>15000</v>
      </c>
      <c r="B8" s="57" t="n">
        <v>4000</v>
      </c>
      <c r="C8" s="57" t="n">
        <v>4000</v>
      </c>
      <c r="D8" s="57" t="n">
        <v>0</v>
      </c>
    </row>
    <row r="9" ht="15" customHeight="1" s="31">
      <c r="A9" s="43" t="n">
        <v>20000</v>
      </c>
      <c r="B9" s="57" t="n">
        <v>4965.24</v>
      </c>
      <c r="C9" s="57" t="n">
        <v>3629.8</v>
      </c>
      <c r="D9" s="57" t="n">
        <v>1335.44</v>
      </c>
    </row>
    <row r="10" ht="15" customHeight="1" s="31">
      <c r="A10" s="43" t="n">
        <v>25000</v>
      </c>
      <c r="B10" s="57" t="n">
        <v>7363.06</v>
      </c>
      <c r="C10" s="57" t="n">
        <v>4287.56</v>
      </c>
      <c r="D10" s="57" t="n">
        <v>3075.5</v>
      </c>
    </row>
    <row r="11" ht="15" customHeight="1" s="31">
      <c r="A11" s="43" t="n">
        <v>30000</v>
      </c>
      <c r="B11" s="57" t="n">
        <v>9948.379999999999</v>
      </c>
      <c r="C11" s="57" t="n">
        <v>5145.04</v>
      </c>
      <c r="D11" s="57" t="n">
        <v>4803.34</v>
      </c>
    </row>
    <row r="12" ht="15" customHeight="1" s="31">
      <c r="A12" s="43" t="n">
        <v>35000</v>
      </c>
      <c r="B12" s="57" t="n">
        <v>12533.7</v>
      </c>
      <c r="C12" s="57" t="n">
        <v>6002.52</v>
      </c>
      <c r="D12" s="57" t="n">
        <v>6531.18</v>
      </c>
    </row>
    <row r="13" ht="15" customHeight="1" s="31">
      <c r="A13" s="43" t="n">
        <v>40000</v>
      </c>
      <c r="B13" s="57" t="n">
        <v>15298.91</v>
      </c>
      <c r="C13" s="57" t="n">
        <v>6860.08</v>
      </c>
      <c r="D13" s="57" t="n">
        <v>8438.83</v>
      </c>
    </row>
    <row r="14" ht="15" customHeight="1" s="31">
      <c r="A14" s="43" t="n">
        <v>42500</v>
      </c>
      <c r="B14" s="57" t="n">
        <v>16700</v>
      </c>
      <c r="C14" s="57" t="n">
        <v>7288.82</v>
      </c>
      <c r="D14" s="57" t="n">
        <v>9411.18</v>
      </c>
    </row>
    <row r="15" ht="15" customHeight="1" s="31">
      <c r="A15" s="43" t="n">
        <v>45000</v>
      </c>
      <c r="B15" s="57" t="n">
        <v>18100.22</v>
      </c>
      <c r="C15" s="57" t="n">
        <v>7717.56</v>
      </c>
      <c r="D15" s="57" t="n">
        <v>10382.66</v>
      </c>
    </row>
    <row r="16" ht="15" customHeight="1" s="31">
      <c r="A16" s="43" t="n">
        <v>50000</v>
      </c>
      <c r="B16" s="57" t="n">
        <v>20901.55</v>
      </c>
      <c r="C16" s="57" t="n">
        <v>8575.08</v>
      </c>
      <c r="D16" s="57" t="n">
        <v>12326.47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2e3"/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sheetData>
    <row r="1" ht="19.5" customHeight="1" s="31">
      <c r="A1" s="32" t="inlineStr">
        <is>
          <t>REFERENTIETABEL AANDELENOPTIEPLAN</t>
        </is>
      </c>
    </row>
    <row r="4" ht="15" customHeight="1" s="31">
      <c r="A4" s="45" t="inlineStr">
        <is>
          <t>M (Ref)</t>
        </is>
      </c>
      <c r="B4" s="45" t="inlineStr">
        <is>
          <t>N (Kosten)</t>
        </is>
      </c>
      <c r="C4" s="45" t="inlineStr">
        <is>
          <t>P (Opties)</t>
        </is>
      </c>
      <c r="D4" s="45" t="inlineStr">
        <is>
          <t>R (VAA)</t>
        </is>
      </c>
    </row>
    <row r="5" ht="15" customHeight="1" s="31">
      <c r="A5" s="43" t="n">
        <v>45000</v>
      </c>
      <c r="B5" s="43" t="n">
        <v>3000</v>
      </c>
      <c r="C5" s="43" t="n">
        <v>26000</v>
      </c>
      <c r="D5" s="43" t="n">
        <v>8125</v>
      </c>
    </row>
    <row r="6" ht="15" customHeight="1" s="31">
      <c r="A6" s="43" t="n">
        <v>42500</v>
      </c>
      <c r="B6" s="43" t="n">
        <v>3000</v>
      </c>
      <c r="C6" s="43" t="n">
        <v>24000</v>
      </c>
      <c r="D6" s="43" t="n">
        <v>7500</v>
      </c>
    </row>
    <row r="7" ht="15" customHeight="1" s="31">
      <c r="A7" s="43" t="n">
        <v>40000</v>
      </c>
      <c r="B7" s="43" t="n">
        <v>3000</v>
      </c>
      <c r="C7" s="43" t="n">
        <v>22000</v>
      </c>
      <c r="D7" s="43" t="n">
        <v>6875</v>
      </c>
    </row>
    <row r="8" ht="15" customHeight="1" s="31">
      <c r="A8" s="43" t="n">
        <v>37500</v>
      </c>
      <c r="B8" s="43" t="n">
        <v>3000</v>
      </c>
      <c r="C8" s="43" t="n">
        <v>20000</v>
      </c>
      <c r="D8" s="43" t="n">
        <v>6250</v>
      </c>
    </row>
    <row r="9" ht="15" customHeight="1" s="31">
      <c r="A9" s="43" t="n">
        <v>35000</v>
      </c>
      <c r="B9" s="43" t="n">
        <v>3000</v>
      </c>
      <c r="C9" s="43" t="n">
        <v>18000</v>
      </c>
      <c r="D9" s="43" t="n">
        <v>5625</v>
      </c>
    </row>
    <row r="10" ht="15" customHeight="1" s="31">
      <c r="A10" s="43" t="n">
        <v>32500</v>
      </c>
      <c r="B10" s="43" t="n">
        <v>3000</v>
      </c>
      <c r="C10" s="43" t="n">
        <v>16000</v>
      </c>
      <c r="D10" s="43" t="n">
        <v>5000</v>
      </c>
    </row>
    <row r="11" ht="15" customHeight="1" s="31">
      <c r="A11" s="43" t="n">
        <v>30000</v>
      </c>
      <c r="B11" s="43" t="n">
        <v>3000</v>
      </c>
      <c r="C11" s="43" t="n">
        <v>14000</v>
      </c>
      <c r="D11" s="43" t="n">
        <v>4735</v>
      </c>
    </row>
    <row r="12" ht="15" customHeight="1" s="31">
      <c r="A12" s="43" t="n">
        <v>27500</v>
      </c>
      <c r="B12" s="43" t="n">
        <v>3000</v>
      </c>
      <c r="C12" s="43" t="n">
        <v>12000</v>
      </c>
      <c r="D12" s="43" t="n">
        <v>3750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2e3"/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A5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90" customWidth="1" style="30" min="1" max="1"/>
  </cols>
  <sheetData>
    <row r="1" ht="21.75" customHeight="1" s="31">
      <c r="A1" s="58" t="inlineStr">
        <is>
          <t>⚠️ BELANGRIJKE DISCLAIMER</t>
        </is>
      </c>
    </row>
    <row r="3">
      <c r="A3" t="inlineStr"/>
    </row>
    <row r="4" ht="15" customHeight="1" s="31">
      <c r="A4" s="59" t="inlineStr">
        <is>
          <t>THEORETISCHE BEREKENING</t>
        </is>
      </c>
    </row>
    <row r="5">
      <c r="A5" t="inlineStr"/>
    </row>
    <row r="6" ht="15" customHeight="1" s="31">
      <c r="A6" s="30" t="inlineStr">
        <is>
          <t>Deze simulatie is volledig theoretisch op basis van:</t>
        </is>
      </c>
    </row>
    <row r="7" ht="15" customHeight="1" s="31">
      <c r="A7" s="30" t="inlineStr">
        <is>
          <t>• Fiscale parameters aanslagjaar 2025</t>
        </is>
      </c>
    </row>
    <row r="8" ht="15" customHeight="1" s="31">
      <c r="A8" s="30" t="inlineStr">
        <is>
          <t>• Voorwaarden verlaagd VenB-tarief (Art. 215 WIB 1992)</t>
        </is>
      </c>
    </row>
    <row r="9" ht="15" customHeight="1" s="31">
      <c r="A9" s="30" t="inlineStr">
        <is>
          <t>• Aandelenoptieplan type CalPlus</t>
        </is>
      </c>
    </row>
    <row r="10">
      <c r="A10" t="inlineStr"/>
    </row>
    <row r="11" ht="15" customHeight="1" s="31">
      <c r="A11" s="59" t="inlineStr">
        <is>
          <t>GEEN BINDEND FISCAAL ADVIES</t>
        </is>
      </c>
    </row>
    <row r="12">
      <c r="A12" t="inlineStr"/>
    </row>
    <row r="13" ht="15" customHeight="1" s="31">
      <c r="A13" s="30" t="inlineStr">
        <is>
          <t>Dit rekenmodel is GEEN fiscaal, juridisch of financieel advies.</t>
        </is>
      </c>
    </row>
    <row r="14">
      <c r="A14" t="inlineStr"/>
    </row>
    <row r="15" ht="15" customHeight="1" s="31">
      <c r="A15" s="59" t="inlineStr">
        <is>
          <t>VENNOOTSCHAPSBELASTING — TARIEVEN</t>
        </is>
      </c>
    </row>
    <row r="16">
      <c r="A16" t="inlineStr"/>
    </row>
    <row r="17" ht="15" customHeight="1" s="31">
      <c r="A17" s="30" t="inlineStr">
        <is>
          <t>Bij verlaagd tarief: 20% VenB + 18% liquidatie = 34,4% (eerste €100k)</t>
        </is>
      </c>
    </row>
    <row r="18" ht="15" customHeight="1" s="31">
      <c r="A18" s="30" t="inlineStr">
        <is>
          <t>Boven €100k of zonder verlaagd: 25% VenB + 18% liquidatie = 38,5%</t>
        </is>
      </c>
    </row>
    <row r="19">
      <c r="A19" t="inlineStr"/>
    </row>
    <row r="20" ht="15" customHeight="1" s="31">
      <c r="A20" s="59" t="inlineStr">
        <is>
          <t>VOORWAARDEN VERLAAGD TARIEF</t>
        </is>
      </c>
    </row>
    <row r="21">
      <c r="A21" t="inlineStr"/>
    </row>
    <row r="22" ht="15" customHeight="1" s="31">
      <c r="A22" s="30" t="inlineStr">
        <is>
          <t>Alle 4 voorwaarden moeten voldaan zijn:</t>
        </is>
      </c>
    </row>
    <row r="23" ht="15" customHeight="1" s="31">
      <c r="A23" s="30" t="inlineStr">
        <is>
          <t>1. Kwalificeren als kleine vennootschap</t>
        </is>
      </c>
    </row>
    <row r="24" ht="15" customHeight="1" s="31">
      <c r="A24" s="30" t="inlineStr">
        <is>
          <t>2. Voordelen alle aard max. 20% van brutoloon</t>
        </is>
      </c>
    </row>
    <row r="25" ht="15" customHeight="1" s="31">
      <c r="A25" s="30" t="inlineStr">
        <is>
          <t>3. &gt;50% aandelen in handen van natuurlijke personen</t>
        </is>
      </c>
    </row>
    <row r="26" ht="15" customHeight="1" s="31">
      <c r="A26" s="30" t="inlineStr">
        <is>
          <t>4. Niet &gt;50% vermogen in beleggingen/participaties</t>
        </is>
      </c>
    </row>
    <row r="27">
      <c r="A27" t="inlineStr"/>
    </row>
    <row r="28" ht="15" customHeight="1" s="31">
      <c r="A28" s="30" t="inlineStr">
        <is>
          <t>Bij NIET voldaan: altijd HOOG tarief, referentie bezoldiging €40.000</t>
        </is>
      </c>
    </row>
    <row r="29">
      <c r="A29" t="inlineStr"/>
    </row>
    <row r="30" ht="15" customHeight="1" s="31">
      <c r="A30" s="59" t="inlineStr">
        <is>
          <t>BEZOLDIGINGSSTRATEGIE</t>
        </is>
      </c>
    </row>
    <row r="31">
      <c r="A31" t="inlineStr"/>
    </row>
    <row r="32" ht="15" customHeight="1" s="31">
      <c r="A32" s="30" t="inlineStr">
        <is>
          <t>Met verlaagd tarief:</t>
        </is>
      </c>
    </row>
    <row r="33" ht="15" customHeight="1" s="31">
      <c r="A33" s="30" t="inlineStr">
        <is>
          <t>• Winst ≤ €15.000 → Alles als loon</t>
        </is>
      </c>
    </row>
    <row r="34" ht="15" customHeight="1" s="31">
      <c r="A34" s="30" t="inlineStr">
        <is>
          <t>• Winst €15.001 - €29.999 → Ladder €15.000 (voorkomt belastingklif)</t>
        </is>
      </c>
    </row>
    <row r="35" ht="15" customHeight="1" s="31">
      <c r="A35" s="30" t="inlineStr">
        <is>
          <t>• Winst €30.000 - €100.000 → 50% regel</t>
        </is>
      </c>
    </row>
    <row r="36">
      <c r="A36" t="inlineStr">
        <is>
          <t>• Winst &gt; €100.000 → Min. €50.000</t>
        </is>
      </c>
    </row>
    <row r="37" ht="15" customHeight="1" s="31">
      <c r="A37" s="30" t="inlineStr"/>
    </row>
    <row r="38" ht="15" customHeight="1" s="31">
      <c r="A38" s="30" t="inlineStr">
        <is>
          <t>Zonder verlaagd tarief:</t>
        </is>
      </c>
    </row>
    <row r="39" ht="15" customHeight="1" s="31">
      <c r="A39" s="30" t="inlineStr">
        <is>
          <t>• Winst ≤ €15.000 → Alles als loon</t>
        </is>
      </c>
    </row>
    <row r="40" ht="15" customHeight="1" s="31">
      <c r="A40" s="30" t="inlineStr">
        <is>
          <t>• Winst €15.001 - €29.999 → Ladder €15.000</t>
        </is>
      </c>
    </row>
    <row r="41">
      <c r="A41" t="inlineStr">
        <is>
          <t>• Winst €30.000 - €80.000 → 50% regel</t>
        </is>
      </c>
    </row>
    <row r="42" ht="15" customHeight="1" s="31">
      <c r="A42" s="60" t="inlineStr">
        <is>
          <t>• Winst &gt; €80.000 → Ref. €40.000</t>
        </is>
      </c>
    </row>
    <row r="43">
      <c r="A43" t="inlineStr"/>
    </row>
    <row r="44" ht="15" customHeight="1" s="31">
      <c r="A44" s="59" t="inlineStr">
        <is>
          <t>WAAROM LADDER €15.000?</t>
        </is>
      </c>
    </row>
    <row r="45" ht="15" customHeight="1" s="31">
      <c r="A45" s="30" t="inlineStr"/>
    </row>
    <row r="46" ht="15" customHeight="1" s="31">
      <c r="A46" s="30" t="inlineStr">
        <is>
          <t>Bij winst tussen €15.001 en €29.999 blijft bezoldiging vast op €15.000.</t>
        </is>
      </c>
    </row>
    <row r="47" ht="15" customHeight="1" s="31">
      <c r="A47" s="30" t="inlineStr">
        <is>
          <t>Dit voorkomt een 'belastingklif' waarbij €1.000 extra winst tot</t>
        </is>
      </c>
    </row>
    <row r="48">
      <c r="A48" t="inlineStr">
        <is>
          <t>lager netto zou leiden door hogere RSVZ bij lagere bezoldiging.</t>
        </is>
      </c>
    </row>
    <row r="49" ht="15" customHeight="1" s="31">
      <c r="A49" s="60" t="inlineStr"/>
    </row>
    <row r="50">
      <c r="A50" s="61" t="inlineStr">
        <is>
          <t>MEER INFORMATIE</t>
        </is>
      </c>
    </row>
    <row r="51" ht="15" customHeight="1" s="31">
      <c r="A51" s="30" t="inlineStr"/>
    </row>
    <row r="52">
      <c r="A52" t="inlineStr">
        <is>
          <t>→ https://www.boekhouder123.be/bedrijfsbeheer/thema-s/loon-bedrijfsleider/voordelen-alle-aard</t>
        </is>
      </c>
    </row>
    <row r="53">
      <c r="A53" t="inlineStr">
        <is>
          <t>→ https://www.boekhouder123.be/bedrijfsbeheer/thema-s/loon-bedrijfsleider/verlaagd-vennootschapstarief</t>
        </is>
      </c>
    </row>
    <row r="54">
      <c r="A54" t="inlineStr">
        <is>
          <t>→ https://www.boekhouder123.be/bedrijfsbeheer/thema-s/loon-bedrijfsleider/optieplannen</t>
        </is>
      </c>
    </row>
    <row r="55">
      <c r="A55" t="inlineStr">
        <is>
          <t>→ https://www.boekhouder123.be/bedrijfsbeheer/thema-s/loon-bedrijfsleider/hoeveel-loon-fiscaal-interessant</t>
        </is>
      </c>
    </row>
    <row r="56">
      <c r="A56" t="inlineStr"/>
    </row>
    <row r="57">
      <c r="A57" s="61" t="inlineStr">
        <is>
          <t>CONTACT</t>
        </is>
      </c>
    </row>
    <row r="58">
      <c r="A58" t="inlineStr"/>
    </row>
    <row r="59">
      <c r="A59" t="inlineStr">
        <is>
          <t>Fisc@West BV · ITAA 10.358.384 · www.boekhouder123.be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2e3"/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2026-01-28T10:11:44Z</dcterms:created>
  <dcterms:modified xmlns:dcterms="http://purl.org/dc/terms/" xmlns:xsi="http://www.w3.org/2001/XMLSchema-instance" xsi:type="dcterms:W3CDTF">2026-01-28T10:20:59Z</dcterms:modified>
  <cp:revision>0</cp:revision>
</cp:coreProperties>
</file>